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codeName="ThisWorkbook" defaultThemeVersion="124226"/>
  <mc:AlternateContent xmlns:mc="http://schemas.openxmlformats.org/markup-compatibility/2006">
    <mc:Choice Requires="x15">
      <x15ac:absPath xmlns:x15ac="http://schemas.microsoft.com/office/spreadsheetml/2010/11/ac" url="C:\Users\mas_yuelitan\Desktop\Group Capital\Final Issued Nov 2023\"/>
    </mc:Choice>
  </mc:AlternateContent>
  <xr:revisionPtr revIDLastSave="0" documentId="8_{DBE5C5AD-ED5F-460C-A2BC-B9C880E3D1E2}" xr6:coauthVersionLast="47" xr6:coauthVersionMax="47" xr10:uidLastSave="{00000000-0000-0000-0000-000000000000}"/>
  <bookViews>
    <workbookView xWindow="28680" yWindow="-120" windowWidth="29040" windowHeight="15840" tabRatio="732" xr2:uid="{00000000-000D-0000-FFFF-FFFF00000000}"/>
  </bookViews>
  <sheets>
    <sheet name="Change Log" sheetId="83" r:id="rId1"/>
    <sheet name="Cover Page" sheetId="80" r:id="rId2"/>
    <sheet name="Schematic of forms" sheetId="74" r:id="rId3"/>
    <sheet name="Instructions" sheetId="45" r:id="rId4"/>
    <sheet name="Scope and Basis" sheetId="63" r:id="rId5"/>
    <sheet name="Lists" sheetId="72" state="hidden" r:id="rId6"/>
    <sheet name="Notes to Form 4A" sheetId="82" r:id="rId7"/>
    <sheet name="Quality of Capital Ratios" sheetId="102" r:id="rId8"/>
    <sheet name="Form 4A" sheetId="76" r:id="rId9"/>
    <sheet name="Aggregation Method&gt;&gt;" sheetId="99" r:id="rId10"/>
    <sheet name="Aggregation Method" sheetId="100" r:id="rId11"/>
    <sheet name="RBC 2 Consolidation&gt;&gt;" sheetId="98" r:id="rId12"/>
    <sheet name="Adjustments" sheetId="97" r:id="rId13"/>
    <sheet name="Form A" sheetId="96" r:id="rId14"/>
    <sheet name="Entity Level Info" sheetId="6" r:id="rId15"/>
    <sheet name="HRG_FIE_Overview" sheetId="92" r:id="rId16"/>
    <sheet name="HRG_FIE (1)_MA" sheetId="38" r:id="rId17"/>
    <sheet name="HRG_FIE (1)_Non MA" sheetId="91" r:id="rId18"/>
    <sheet name="HRG_FIE (2)_MA" sheetId="93" r:id="rId19"/>
    <sheet name="HRG_FIE (2)_Non MA" sheetId="94" r:id="rId20"/>
    <sheet name="Ops risk" sheetId="53" r:id="rId21"/>
    <sheet name="Corr_Matrix" sheetId="17" r:id="rId22"/>
    <sheet name="MA_IP_ Valn_FIE" sheetId="21" r:id="rId23"/>
    <sheet name="C2_C2 Breakdown" sheetId="15" r:id="rId24"/>
    <sheet name="C2_CS BreakdownExStructuredPdt" sheetId="16" r:id="rId25"/>
    <sheet name="C2_CS BreakdownStructured" sheetId="101" r:id="rId26"/>
    <sheet name="C2_Counterparty" sheetId="19" r:id="rId27"/>
    <sheet name="IP_SAA_FIE" sheetId="70" r:id="rId28"/>
    <sheet name="Discount Rate Info_FIE" sheetId="71" r:id="rId29"/>
  </sheets>
  <externalReferences>
    <externalReference r:id="rId30"/>
  </externalReferences>
  <definedNames>
    <definedName name="Basis" localSheetId="12">[1]Scenario!$C$5</definedName>
    <definedName name="Basis" localSheetId="10">[1]Scenario!$C$5</definedName>
    <definedName name="Basis" localSheetId="9">[1]Scenario!$C$5</definedName>
    <definedName name="Basis" localSheetId="8">[1]Scenario!$C$5</definedName>
    <definedName name="Basis" localSheetId="13">[1]Scenario!$C$5</definedName>
    <definedName name="Basis" localSheetId="11">[1]Scenario!$C$5</definedName>
    <definedName name="Basis">'Scope and Basis'!#REF!</definedName>
    <definedName name="CorrMatrix1" localSheetId="12">[1]Corr_Matrix!$D$4:$L$12</definedName>
    <definedName name="CorrMatrix1" localSheetId="10">[1]Corr_Matrix!$D$4:$L$12</definedName>
    <definedName name="CorrMatrix1" localSheetId="9">[1]Corr_Matrix!$D$4:$L$12</definedName>
    <definedName name="CorrMatrix1" localSheetId="8">[1]Corr_Matrix!$D$4:$L$12</definedName>
    <definedName name="CorrMatrix1" localSheetId="13">[1]Corr_Matrix!$D$4:$L$12</definedName>
    <definedName name="CorrMatrix1" localSheetId="11">[1]Corr_Matrix!$D$4:$L$12</definedName>
    <definedName name="CorrMatrix1">Corr_Matrix!$D$4:$L$12</definedName>
    <definedName name="CorrMatrixD" localSheetId="12">[1]Corr_Matrix!$J$18:$N$22</definedName>
    <definedName name="CorrMatrixD" localSheetId="10">[1]Corr_Matrix!$J$18:$N$22</definedName>
    <definedName name="CorrMatrixD" localSheetId="9">[1]Corr_Matrix!$J$18:$N$22</definedName>
    <definedName name="CorrMatrixD" localSheetId="8">[1]Corr_Matrix!$J$18:$N$22</definedName>
    <definedName name="CorrMatrixD" localSheetId="13">[1]Corr_Matrix!$J$18:$N$22</definedName>
    <definedName name="CorrMatrixD" localSheetId="11">[1]Corr_Matrix!$J$18:$N$22</definedName>
    <definedName name="CorrMatrixD">Corr_Matrix!$J$18:$N$22</definedName>
    <definedName name="CorrMatrixU" localSheetId="12">[1]Corr_Matrix!$C$18:$G$22</definedName>
    <definedName name="CorrMatrixU" localSheetId="10">[1]Corr_Matrix!$C$18:$G$22</definedName>
    <definedName name="CorrMatrixU" localSheetId="9">[1]Corr_Matrix!$C$18:$G$22</definedName>
    <definedName name="CorrMatrixU" localSheetId="8">[1]Corr_Matrix!$C$18:$G$22</definedName>
    <definedName name="CorrMatrixU" localSheetId="13">[1]Corr_Matrix!$C$18:$G$22</definedName>
    <definedName name="CorrMatrixU" localSheetId="11">[1]Corr_Matrix!$C$18:$G$22</definedName>
    <definedName name="CorrMatrixU">Corr_Matrix!$C$18:$G$22</definedName>
    <definedName name="Exposure" localSheetId="12">#REF!</definedName>
    <definedName name="Exposure" localSheetId="10">#REF!</definedName>
    <definedName name="Exposure" localSheetId="9">#REF!</definedName>
    <definedName name="Exposure" localSheetId="8">#REF!</definedName>
    <definedName name="Exposure" localSheetId="13">#REF!</definedName>
    <definedName name="Exposure" localSheetId="11">#REF!</definedName>
    <definedName name="Exposure">#REF!</definedName>
    <definedName name="Fund" localSheetId="12">#REF!</definedName>
    <definedName name="Fund" localSheetId="10">#REF!</definedName>
    <definedName name="Fund" localSheetId="9">#REF!</definedName>
    <definedName name="Fund" localSheetId="8">#REF!</definedName>
    <definedName name="Fund" localSheetId="13">#REF!</definedName>
    <definedName name="Fund" localSheetId="11">#REF!</definedName>
    <definedName name="Fund">#REF!</definedName>
    <definedName name="_xlnm.Print_Area" localSheetId="12">Adjustments!$A$1:$Y$7</definedName>
    <definedName name="_xlnm.Print_Area" localSheetId="10">'Aggregation Method'!$A$1:$AB$7</definedName>
    <definedName name="_xlnm.Print_Area" localSheetId="9">'Aggregation Method&gt;&gt;'!$A$1:$Y$7</definedName>
    <definedName name="_xlnm.Print_Area" localSheetId="14">'Entity Level Info'!$A$1:$AS$104</definedName>
    <definedName name="_xlnm.Print_Area" localSheetId="8">'Form 4A'!$A$1:$Y$7</definedName>
    <definedName name="_xlnm.Print_Area" localSheetId="13">'Form A'!$A$1:$AJ$107</definedName>
    <definedName name="_xlnm.Print_Area" localSheetId="22">'MA_IP_ Valn_FIE'!$A$1:$V$10</definedName>
    <definedName name="_xlnm.Print_Area" localSheetId="11">'RBC 2 Consolidation&gt;&gt;'!$A$1:$Y$7</definedName>
    <definedName name="Scenario" localSheetId="12">[1]Scenario!$C$4</definedName>
    <definedName name="Scenario" localSheetId="10">[1]Scenario!$C$4</definedName>
    <definedName name="Scenario" localSheetId="9">[1]Scenario!$C$4</definedName>
    <definedName name="Scenario" localSheetId="8">[1]Scenario!$C$4</definedName>
    <definedName name="Scenario" localSheetId="13">[1]Scenario!$C$4</definedName>
    <definedName name="Scenario" localSheetId="11">[1]Scenario!$C$4</definedName>
    <definedName name="Scenario">'Scope and Basis'!#REF!</definedName>
    <definedName name="Scenario_List" localSheetId="12">[1]Lists!$B$4:$B$5</definedName>
    <definedName name="Scenario_List" localSheetId="10">[1]Lists!$B$4:$B$5</definedName>
    <definedName name="Scenario_List" localSheetId="9">[1]Lists!$B$4:$B$5</definedName>
    <definedName name="Scenario_List" localSheetId="8">[1]Lists!$B$4:$B$5</definedName>
    <definedName name="Scenario_List" localSheetId="13">[1]Lists!$B$4:$B$5</definedName>
    <definedName name="Scenario_List" localSheetId="11">[1]Lists!$B$4:$B$5</definedName>
    <definedName name="Scenario_List">Lists!$C$4:$C$5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6" i="102" l="1"/>
  <c r="H6" i="102"/>
  <c r="B6" i="102"/>
  <c r="S3" i="102"/>
  <c r="T1" i="102"/>
  <c r="M40" i="70"/>
  <c r="L39" i="70"/>
  <c r="K39" i="70"/>
  <c r="N39" i="70" s="1"/>
  <c r="L38" i="70"/>
  <c r="K38" i="70"/>
  <c r="N38" i="70" s="1"/>
  <c r="N37" i="70"/>
  <c r="L37" i="70"/>
  <c r="K37" i="70"/>
  <c r="N36" i="70"/>
  <c r="L36" i="70"/>
  <c r="K36" i="70"/>
  <c r="L35" i="70"/>
  <c r="K35" i="70"/>
  <c r="N35" i="70" s="1"/>
  <c r="N34" i="70"/>
  <c r="L34" i="70"/>
  <c r="K34" i="70"/>
  <c r="L33" i="70"/>
  <c r="K33" i="70"/>
  <c r="N33" i="70" s="1"/>
  <c r="L32" i="70"/>
  <c r="K32" i="70"/>
  <c r="N32" i="70" s="1"/>
  <c r="L31" i="70"/>
  <c r="K31" i="70"/>
  <c r="N31" i="70" s="1"/>
  <c r="L30" i="70"/>
  <c r="K30" i="70"/>
  <c r="N30" i="70" s="1"/>
  <c r="M26" i="70"/>
  <c r="N25" i="70"/>
  <c r="L25" i="70"/>
  <c r="K25" i="70"/>
  <c r="L24" i="70"/>
  <c r="K24" i="70"/>
  <c r="N24" i="70" s="1"/>
  <c r="L23" i="70"/>
  <c r="K23" i="70"/>
  <c r="N23" i="70" s="1"/>
  <c r="L22" i="70"/>
  <c r="K22" i="70"/>
  <c r="N22" i="70" s="1"/>
  <c r="L21" i="70"/>
  <c r="K21" i="70"/>
  <c r="N21" i="70" s="1"/>
  <c r="N20" i="70"/>
  <c r="L20" i="70"/>
  <c r="K20" i="70"/>
  <c r="N19" i="70"/>
  <c r="L19" i="70"/>
  <c r="K19" i="70"/>
  <c r="L18" i="70"/>
  <c r="K18" i="70"/>
  <c r="N18" i="70" s="1"/>
  <c r="L17" i="70"/>
  <c r="K17" i="70"/>
  <c r="N17" i="70" s="1"/>
  <c r="L16" i="70"/>
  <c r="K16" i="70"/>
  <c r="N16" i="70" s="1"/>
  <c r="CB31" i="19"/>
  <c r="BL31" i="19"/>
  <c r="AV31" i="19"/>
  <c r="AF31" i="19"/>
  <c r="P31" i="19"/>
  <c r="CA27" i="19"/>
  <c r="BZ27" i="19"/>
  <c r="BY27" i="19"/>
  <c r="BX27" i="19"/>
  <c r="BW27" i="19"/>
  <c r="BV27" i="19"/>
  <c r="BU27" i="19"/>
  <c r="BT27" i="19"/>
  <c r="CB27" i="19" s="1"/>
  <c r="BS27" i="19"/>
  <c r="BK27" i="19"/>
  <c r="BJ27" i="19"/>
  <c r="BI27" i="19"/>
  <c r="BH27" i="19"/>
  <c r="BG27" i="19"/>
  <c r="BF27" i="19"/>
  <c r="BE27" i="19"/>
  <c r="BD27" i="19"/>
  <c r="BL27" i="19" s="1"/>
  <c r="BC27" i="19"/>
  <c r="AU27" i="19"/>
  <c r="AT27" i="19"/>
  <c r="AS27" i="19"/>
  <c r="AR27" i="19"/>
  <c r="AQ27" i="19"/>
  <c r="AP27" i="19"/>
  <c r="AO27" i="19"/>
  <c r="AN27" i="19"/>
  <c r="AM27" i="19"/>
  <c r="AV27" i="19" s="1"/>
  <c r="AE27" i="19"/>
  <c r="AD27" i="19"/>
  <c r="AC27" i="19"/>
  <c r="AB27" i="19"/>
  <c r="AA27" i="19"/>
  <c r="Z27" i="19"/>
  <c r="Y27" i="19"/>
  <c r="X27" i="19"/>
  <c r="W27" i="19"/>
  <c r="O27" i="19"/>
  <c r="N27" i="19"/>
  <c r="M27" i="19"/>
  <c r="L27" i="19"/>
  <c r="K27" i="19"/>
  <c r="J27" i="19"/>
  <c r="I27" i="19"/>
  <c r="H27" i="19"/>
  <c r="G27" i="19"/>
  <c r="CB26" i="19"/>
  <c r="BL26" i="19"/>
  <c r="AV26" i="19"/>
  <c r="AF26" i="19"/>
  <c r="P26" i="19"/>
  <c r="CB25" i="19"/>
  <c r="BL25" i="19"/>
  <c r="AV25" i="19"/>
  <c r="AF25" i="19"/>
  <c r="P25" i="19"/>
  <c r="CB24" i="19"/>
  <c r="BL24" i="19"/>
  <c r="AV24" i="19"/>
  <c r="AF24" i="19"/>
  <c r="P24" i="19"/>
  <c r="CA20" i="19"/>
  <c r="BZ20" i="19"/>
  <c r="BY20" i="19"/>
  <c r="BX20" i="19"/>
  <c r="BW20" i="19"/>
  <c r="BV20" i="19"/>
  <c r="BU20" i="19"/>
  <c r="BT20" i="19"/>
  <c r="BS20" i="19"/>
  <c r="BK20" i="19"/>
  <c r="BJ20" i="19"/>
  <c r="BI20" i="19"/>
  <c r="BH20" i="19"/>
  <c r="BG20" i="19"/>
  <c r="BF20" i="19"/>
  <c r="BE20" i="19"/>
  <c r="BD20" i="19"/>
  <c r="BC20" i="19"/>
  <c r="AU20" i="19"/>
  <c r="AT20" i="19"/>
  <c r="AS20" i="19"/>
  <c r="AR20" i="19"/>
  <c r="AQ20" i="19"/>
  <c r="AP20" i="19"/>
  <c r="AO20" i="19"/>
  <c r="AN20" i="19"/>
  <c r="AV20" i="19" s="1"/>
  <c r="AM20" i="19"/>
  <c r="AE20" i="19"/>
  <c r="AD20" i="19"/>
  <c r="AC20" i="19"/>
  <c r="AB20" i="19"/>
  <c r="AA20" i="19"/>
  <c r="Z20" i="19"/>
  <c r="Y20" i="19"/>
  <c r="X20" i="19"/>
  <c r="AF20" i="19" s="1"/>
  <c r="W20" i="19"/>
  <c r="O20" i="19"/>
  <c r="N20" i="19"/>
  <c r="M20" i="19"/>
  <c r="L20" i="19"/>
  <c r="K20" i="19"/>
  <c r="J20" i="19"/>
  <c r="I20" i="19"/>
  <c r="H20" i="19"/>
  <c r="G20" i="19"/>
  <c r="CB19" i="19"/>
  <c r="BL19" i="19"/>
  <c r="AV19" i="19"/>
  <c r="AF19" i="19"/>
  <c r="P19" i="19"/>
  <c r="CB18" i="19"/>
  <c r="BL18" i="19"/>
  <c r="AV18" i="19"/>
  <c r="AF18" i="19"/>
  <c r="P18" i="19"/>
  <c r="CB13" i="19"/>
  <c r="BL13" i="19"/>
  <c r="AV13" i="19"/>
  <c r="AF13" i="19"/>
  <c r="P13" i="19"/>
  <c r="I6" i="19"/>
  <c r="G6" i="19"/>
  <c r="B6" i="19"/>
  <c r="AA3" i="19"/>
  <c r="AB1" i="19"/>
  <c r="CA20" i="101"/>
  <c r="BZ20" i="101"/>
  <c r="BY20" i="101"/>
  <c r="BX20" i="101"/>
  <c r="BW20" i="101"/>
  <c r="BV20" i="101"/>
  <c r="BU20" i="101"/>
  <c r="BT20" i="101"/>
  <c r="CB20" i="101" s="1"/>
  <c r="BS20" i="101"/>
  <c r="BK20" i="101"/>
  <c r="BJ20" i="101"/>
  <c r="BI20" i="101"/>
  <c r="BH20" i="101"/>
  <c r="BG20" i="101"/>
  <c r="BF20" i="101"/>
  <c r="BE20" i="101"/>
  <c r="BD20" i="101"/>
  <c r="BC20" i="101"/>
  <c r="AU20" i="101"/>
  <c r="AT20" i="101"/>
  <c r="AS20" i="101"/>
  <c r="AR20" i="101"/>
  <c r="AQ20" i="101"/>
  <c r="AP20" i="101"/>
  <c r="AO20" i="101"/>
  <c r="AN20" i="101"/>
  <c r="AM20" i="101"/>
  <c r="AV20" i="101" s="1"/>
  <c r="AE20" i="101"/>
  <c r="AD20" i="101"/>
  <c r="AC20" i="101"/>
  <c r="AB20" i="101"/>
  <c r="AA20" i="101"/>
  <c r="Z20" i="101"/>
  <c r="Y20" i="101"/>
  <c r="W20" i="101"/>
  <c r="AF20" i="101" s="1"/>
  <c r="O20" i="101"/>
  <c r="N20" i="101"/>
  <c r="M20" i="101"/>
  <c r="L20" i="101"/>
  <c r="K20" i="101"/>
  <c r="J20" i="101"/>
  <c r="I20" i="101"/>
  <c r="H20" i="101"/>
  <c r="G20" i="101"/>
  <c r="CB19" i="101"/>
  <c r="BL19" i="101"/>
  <c r="AV19" i="101"/>
  <c r="AF19" i="101"/>
  <c r="P19" i="101"/>
  <c r="CB18" i="101"/>
  <c r="BL18" i="101"/>
  <c r="AV18" i="101"/>
  <c r="AF18" i="101"/>
  <c r="P18" i="101"/>
  <c r="CB17" i="101"/>
  <c r="BL17" i="101"/>
  <c r="AV17" i="101"/>
  <c r="AF17" i="101"/>
  <c r="P17" i="101"/>
  <c r="CA13" i="101"/>
  <c r="BK13" i="101"/>
  <c r="AU13" i="101"/>
  <c r="AE13" i="101"/>
  <c r="O13" i="101"/>
  <c r="I6" i="101"/>
  <c r="G6" i="101"/>
  <c r="B6" i="101"/>
  <c r="Z3" i="101"/>
  <c r="AA1" i="101"/>
  <c r="CA20" i="16"/>
  <c r="BZ20" i="16"/>
  <c r="BY20" i="16"/>
  <c r="BX20" i="16"/>
  <c r="BW20" i="16"/>
  <c r="BV20" i="16"/>
  <c r="BU20" i="16"/>
  <c r="BT20" i="16"/>
  <c r="BS20" i="16"/>
  <c r="CB20" i="16" s="1"/>
  <c r="BK20" i="16"/>
  <c r="BJ20" i="16"/>
  <c r="BI20" i="16"/>
  <c r="BH20" i="16"/>
  <c r="BG20" i="16"/>
  <c r="BF20" i="16"/>
  <c r="BE20" i="16"/>
  <c r="BD20" i="16"/>
  <c r="BC20" i="16"/>
  <c r="BL20" i="16" s="1"/>
  <c r="AU20" i="16"/>
  <c r="AT20" i="16"/>
  <c r="AS20" i="16"/>
  <c r="AR20" i="16"/>
  <c r="AQ20" i="16"/>
  <c r="AP20" i="16"/>
  <c r="AO20" i="16"/>
  <c r="AN20" i="16"/>
  <c r="AV20" i="16" s="1"/>
  <c r="AM20" i="16"/>
  <c r="AE20" i="16"/>
  <c r="AD20" i="16"/>
  <c r="AC20" i="16"/>
  <c r="AB20" i="16"/>
  <c r="AA20" i="16"/>
  <c r="Z20" i="16"/>
  <c r="Y20" i="16"/>
  <c r="W20" i="16"/>
  <c r="AF20" i="16" s="1"/>
  <c r="O20" i="16"/>
  <c r="N20" i="16"/>
  <c r="M20" i="16"/>
  <c r="L20" i="16"/>
  <c r="K20" i="16"/>
  <c r="J20" i="16"/>
  <c r="I20" i="16"/>
  <c r="H20" i="16"/>
  <c r="G20" i="16"/>
  <c r="CB19" i="16"/>
  <c r="BL19" i="16"/>
  <c r="AV19" i="16"/>
  <c r="AF19" i="16"/>
  <c r="P19" i="16"/>
  <c r="CB18" i="16"/>
  <c r="BL18" i="16"/>
  <c r="AV18" i="16"/>
  <c r="AF18" i="16"/>
  <c r="P18" i="16"/>
  <c r="CB17" i="16"/>
  <c r="BL17" i="16"/>
  <c r="AV17" i="16"/>
  <c r="AF17" i="16"/>
  <c r="P17" i="16"/>
  <c r="CA13" i="16"/>
  <c r="BK13" i="16"/>
  <c r="AU13" i="16"/>
  <c r="AE13" i="16"/>
  <c r="O13" i="16"/>
  <c r="I6" i="16"/>
  <c r="G6" i="16"/>
  <c r="B6" i="16"/>
  <c r="Z3" i="16"/>
  <c r="AA1" i="16"/>
  <c r="W29" i="15"/>
  <c r="W28" i="15"/>
  <c r="W27" i="15"/>
  <c r="W24" i="15"/>
  <c r="W22" i="15"/>
  <c r="W21" i="15"/>
  <c r="W20" i="15"/>
  <c r="W17" i="15"/>
  <c r="W16" i="15"/>
  <c r="W15" i="15"/>
  <c r="W14" i="15"/>
  <c r="M6" i="15"/>
  <c r="H6" i="15"/>
  <c r="B6" i="15"/>
  <c r="T3" i="15"/>
  <c r="U1" i="15"/>
  <c r="M6" i="21"/>
  <c r="H6" i="21"/>
  <c r="B6" i="21"/>
  <c r="T3" i="21"/>
  <c r="U1" i="21"/>
  <c r="F17" i="53"/>
  <c r="F16" i="53"/>
  <c r="F15" i="53"/>
  <c r="F14" i="53"/>
  <c r="F13" i="53"/>
  <c r="F12" i="53"/>
  <c r="F11" i="53"/>
  <c r="F10" i="53"/>
  <c r="F9" i="53"/>
  <c r="F8" i="53"/>
  <c r="F7" i="53"/>
  <c r="F6" i="53"/>
  <c r="CK31" i="94"/>
  <c r="BZ31" i="94"/>
  <c r="CA31" i="94" s="1"/>
  <c r="BX31" i="94"/>
  <c r="BY31" i="94" s="1"/>
  <c r="BS31" i="94"/>
  <c r="BR31" i="94"/>
  <c r="BQ31" i="94"/>
  <c r="BT31" i="94" s="1"/>
  <c r="CJ31" i="94" s="1"/>
  <c r="BO31" i="94"/>
  <c r="BN31" i="94"/>
  <c r="BP31" i="94" s="1"/>
  <c r="BH31" i="94"/>
  <c r="BI31" i="94" s="1"/>
  <c r="CI31" i="94" s="1"/>
  <c r="BG31" i="94"/>
  <c r="BF31" i="94"/>
  <c r="BB31" i="94"/>
  <c r="BA31" i="94"/>
  <c r="AZ31" i="94"/>
  <c r="AW31" i="94"/>
  <c r="AV31" i="94"/>
  <c r="AU31" i="94"/>
  <c r="AX31" i="94" s="1"/>
  <c r="AY31" i="94" s="1"/>
  <c r="BC31" i="94" s="1"/>
  <c r="CH31" i="94" s="1"/>
  <c r="AJ31" i="94"/>
  <c r="AK31" i="94" s="1"/>
  <c r="CG31" i="94" s="1"/>
  <c r="AH31" i="94"/>
  <c r="AI31" i="94" s="1"/>
  <c r="AE31" i="94"/>
  <c r="CF31" i="94" s="1"/>
  <c r="AD31" i="94"/>
  <c r="AB31" i="94"/>
  <c r="AC31" i="94" s="1"/>
  <c r="X31" i="94"/>
  <c r="Y31" i="94" s="1"/>
  <c r="CE31" i="94" s="1"/>
  <c r="V31" i="94"/>
  <c r="W31" i="94" s="1"/>
  <c r="R31" i="94"/>
  <c r="S31" i="94" s="1"/>
  <c r="CD31" i="94" s="1"/>
  <c r="P31" i="94"/>
  <c r="Q31" i="94" s="1"/>
  <c r="L31" i="94"/>
  <c r="M31" i="94" s="1"/>
  <c r="CC31" i="94" s="1"/>
  <c r="J31" i="94"/>
  <c r="K31" i="94" s="1"/>
  <c r="CK30" i="94"/>
  <c r="CI30" i="94"/>
  <c r="BZ30" i="94"/>
  <c r="CA30" i="94" s="1"/>
  <c r="BX30" i="94"/>
  <c r="BY30" i="94" s="1"/>
  <c r="BS30" i="94"/>
  <c r="BR30" i="94"/>
  <c r="BQ30" i="94"/>
  <c r="BT30" i="94" s="1"/>
  <c r="CJ30" i="94" s="1"/>
  <c r="BO30" i="94"/>
  <c r="BN30" i="94"/>
  <c r="BP30" i="94" s="1"/>
  <c r="BH30" i="94"/>
  <c r="BI30" i="94" s="1"/>
  <c r="BG30" i="94"/>
  <c r="BF30" i="94"/>
  <c r="BB30" i="94"/>
  <c r="BA30" i="94"/>
  <c r="AZ30" i="94"/>
  <c r="AX30" i="94"/>
  <c r="AW30" i="94"/>
  <c r="AV30" i="94"/>
  <c r="AU30" i="94"/>
  <c r="AJ30" i="94"/>
  <c r="AK30" i="94" s="1"/>
  <c r="CG30" i="94" s="1"/>
  <c r="AH30" i="94"/>
  <c r="AI30" i="94" s="1"/>
  <c r="AE30" i="94"/>
  <c r="CF30" i="94" s="1"/>
  <c r="AD30" i="94"/>
  <c r="AB30" i="94"/>
  <c r="AC30" i="94" s="1"/>
  <c r="X30" i="94"/>
  <c r="Y30" i="94" s="1"/>
  <c r="CE30" i="94" s="1"/>
  <c r="V30" i="94"/>
  <c r="W30" i="94" s="1"/>
  <c r="R30" i="94"/>
  <c r="S30" i="94" s="1"/>
  <c r="CD30" i="94" s="1"/>
  <c r="P30" i="94"/>
  <c r="Q30" i="94" s="1"/>
  <c r="L30" i="94"/>
  <c r="M30" i="94" s="1"/>
  <c r="CC30" i="94" s="1"/>
  <c r="J30" i="94"/>
  <c r="K30" i="94" s="1"/>
  <c r="CK29" i="94"/>
  <c r="CI29" i="94"/>
  <c r="CE29" i="94"/>
  <c r="CC29" i="94"/>
  <c r="BZ29" i="94"/>
  <c r="CA29" i="94" s="1"/>
  <c r="BX29" i="94"/>
  <c r="BY29" i="94" s="1"/>
  <c r="BS29" i="94"/>
  <c r="BR29" i="94"/>
  <c r="BQ29" i="94"/>
  <c r="BT29" i="94" s="1"/>
  <c r="CJ29" i="94" s="1"/>
  <c r="BO29" i="94"/>
  <c r="BN29" i="94"/>
  <c r="BP29" i="94" s="1"/>
  <c r="BH29" i="94"/>
  <c r="BI29" i="94" s="1"/>
  <c r="BG29" i="94"/>
  <c r="BF29" i="94"/>
  <c r="BB29" i="94"/>
  <c r="BA29" i="94"/>
  <c r="AZ29" i="94"/>
  <c r="AX29" i="94"/>
  <c r="AW29" i="94"/>
  <c r="AV29" i="94"/>
  <c r="AU29" i="94"/>
  <c r="AJ29" i="94"/>
  <c r="AK29" i="94" s="1"/>
  <c r="CG29" i="94" s="1"/>
  <c r="AH29" i="94"/>
  <c r="AI29" i="94" s="1"/>
  <c r="AE29" i="94"/>
  <c r="CF29" i="94" s="1"/>
  <c r="AD29" i="94"/>
  <c r="AB29" i="94"/>
  <c r="AC29" i="94" s="1"/>
  <c r="X29" i="94"/>
  <c r="Y29" i="94" s="1"/>
  <c r="V29" i="94"/>
  <c r="W29" i="94" s="1"/>
  <c r="R29" i="94"/>
  <c r="S29" i="94" s="1"/>
  <c r="CD29" i="94" s="1"/>
  <c r="P29" i="94"/>
  <c r="Q29" i="94" s="1"/>
  <c r="L29" i="94"/>
  <c r="M29" i="94" s="1"/>
  <c r="J29" i="94"/>
  <c r="K29" i="94" s="1"/>
  <c r="CC28" i="94"/>
  <c r="BZ28" i="94"/>
  <c r="CA28" i="94" s="1"/>
  <c r="CK28" i="94" s="1"/>
  <c r="BX28" i="94"/>
  <c r="BY28" i="94" s="1"/>
  <c r="BS28" i="94"/>
  <c r="BR28" i="94"/>
  <c r="BQ28" i="94"/>
  <c r="BT28" i="94" s="1"/>
  <c r="CJ28" i="94" s="1"/>
  <c r="BO28" i="94"/>
  <c r="BN28" i="94"/>
  <c r="BP28" i="94" s="1"/>
  <c r="BH28" i="94"/>
  <c r="BI28" i="94" s="1"/>
  <c r="CI28" i="94" s="1"/>
  <c r="BG28" i="94"/>
  <c r="BF28" i="94"/>
  <c r="BB28" i="94"/>
  <c r="BA28" i="94"/>
  <c r="AZ28" i="94"/>
  <c r="AX28" i="94"/>
  <c r="AY28" i="94" s="1"/>
  <c r="BC28" i="94" s="1"/>
  <c r="CH28" i="94" s="1"/>
  <c r="AW28" i="94"/>
  <c r="AV28" i="94"/>
  <c r="AU28" i="94"/>
  <c r="AJ28" i="94"/>
  <c r="AK28" i="94" s="1"/>
  <c r="CG28" i="94" s="1"/>
  <c r="AH28" i="94"/>
  <c r="AI28" i="94" s="1"/>
  <c r="AE28" i="94"/>
  <c r="CF28" i="94" s="1"/>
  <c r="AD28" i="94"/>
  <c r="AB28" i="94"/>
  <c r="AC28" i="94" s="1"/>
  <c r="X28" i="94"/>
  <c r="Y28" i="94" s="1"/>
  <c r="CE28" i="94" s="1"/>
  <c r="V28" i="94"/>
  <c r="W28" i="94" s="1"/>
  <c r="R28" i="94"/>
  <c r="S28" i="94" s="1"/>
  <c r="CD28" i="94" s="1"/>
  <c r="P28" i="94"/>
  <c r="Q28" i="94" s="1"/>
  <c r="L28" i="94"/>
  <c r="M28" i="94" s="1"/>
  <c r="J28" i="94"/>
  <c r="K28" i="94" s="1"/>
  <c r="CK27" i="94"/>
  <c r="BZ27" i="94"/>
  <c r="CA27" i="94" s="1"/>
  <c r="BX27" i="94"/>
  <c r="BY27" i="94" s="1"/>
  <c r="BS27" i="94"/>
  <c r="BR27" i="94"/>
  <c r="BQ27" i="94"/>
  <c r="BT27" i="94" s="1"/>
  <c r="CJ27" i="94" s="1"/>
  <c r="BO27" i="94"/>
  <c r="BP27" i="94" s="1"/>
  <c r="BN27" i="94"/>
  <c r="BH27" i="94"/>
  <c r="BI27" i="94" s="1"/>
  <c r="CI27" i="94" s="1"/>
  <c r="BG27" i="94"/>
  <c r="BF27" i="94"/>
  <c r="BB27" i="94"/>
  <c r="BA27" i="94"/>
  <c r="AZ27" i="94"/>
  <c r="AW27" i="94"/>
  <c r="AV27" i="94"/>
  <c r="AU27" i="94"/>
  <c r="AX27" i="94" s="1"/>
  <c r="AY27" i="94" s="1"/>
  <c r="BC27" i="94" s="1"/>
  <c r="CH27" i="94" s="1"/>
  <c r="AJ27" i="94"/>
  <c r="AK27" i="94" s="1"/>
  <c r="CG27" i="94" s="1"/>
  <c r="AH27" i="94"/>
  <c r="AI27" i="94" s="1"/>
  <c r="AE27" i="94"/>
  <c r="CF27" i="94" s="1"/>
  <c r="AD27" i="94"/>
  <c r="AB27" i="94"/>
  <c r="AC27" i="94" s="1"/>
  <c r="X27" i="94"/>
  <c r="Y27" i="94" s="1"/>
  <c r="CE27" i="94" s="1"/>
  <c r="V27" i="94"/>
  <c r="W27" i="94" s="1"/>
  <c r="R27" i="94"/>
  <c r="S27" i="94" s="1"/>
  <c r="CD27" i="94" s="1"/>
  <c r="P27" i="94"/>
  <c r="Q27" i="94" s="1"/>
  <c r="L27" i="94"/>
  <c r="M27" i="94" s="1"/>
  <c r="CC27" i="94" s="1"/>
  <c r="J27" i="94"/>
  <c r="K27" i="94" s="1"/>
  <c r="CK26" i="94"/>
  <c r="CI26" i="94"/>
  <c r="CF26" i="94"/>
  <c r="BZ26" i="94"/>
  <c r="CA26" i="94" s="1"/>
  <c r="BX26" i="94"/>
  <c r="BY26" i="94" s="1"/>
  <c r="BS26" i="94"/>
  <c r="BR26" i="94"/>
  <c r="BQ26" i="94"/>
  <c r="BT26" i="94" s="1"/>
  <c r="CJ26" i="94" s="1"/>
  <c r="BO26" i="94"/>
  <c r="BN26" i="94"/>
  <c r="BP26" i="94" s="1"/>
  <c r="BH26" i="94"/>
  <c r="BI26" i="94" s="1"/>
  <c r="BG26" i="94"/>
  <c r="BF26" i="94"/>
  <c r="BB26" i="94"/>
  <c r="BA26" i="94"/>
  <c r="AZ26" i="94"/>
  <c r="AX26" i="94"/>
  <c r="AW26" i="94"/>
  <c r="AV26" i="94"/>
  <c r="AU26" i="94"/>
  <c r="AJ26" i="94"/>
  <c r="AK26" i="94" s="1"/>
  <c r="CG26" i="94" s="1"/>
  <c r="AH26" i="94"/>
  <c r="AI26" i="94" s="1"/>
  <c r="AE26" i="94"/>
  <c r="AD26" i="94"/>
  <c r="AB26" i="94"/>
  <c r="AC26" i="94" s="1"/>
  <c r="X26" i="94"/>
  <c r="Y26" i="94" s="1"/>
  <c r="CE26" i="94" s="1"/>
  <c r="V26" i="94"/>
  <c r="W26" i="94" s="1"/>
  <c r="R26" i="94"/>
  <c r="S26" i="94" s="1"/>
  <c r="CD26" i="94" s="1"/>
  <c r="P26" i="94"/>
  <c r="Q26" i="94" s="1"/>
  <c r="L26" i="94"/>
  <c r="M26" i="94" s="1"/>
  <c r="CC26" i="94" s="1"/>
  <c r="J26" i="94"/>
  <c r="K26" i="94" s="1"/>
  <c r="CK25" i="94"/>
  <c r="CI25" i="94"/>
  <c r="CE25" i="94"/>
  <c r="CC25" i="94"/>
  <c r="BZ25" i="94"/>
  <c r="CA25" i="94" s="1"/>
  <c r="BX25" i="94"/>
  <c r="BY25" i="94" s="1"/>
  <c r="BS25" i="94"/>
  <c r="BR25" i="94"/>
  <c r="BO25" i="94"/>
  <c r="BQ25" i="94" s="1"/>
  <c r="BT25" i="94" s="1"/>
  <c r="CJ25" i="94" s="1"/>
  <c r="BN25" i="94"/>
  <c r="BH25" i="94"/>
  <c r="BI25" i="94" s="1"/>
  <c r="BG25" i="94"/>
  <c r="BF25" i="94"/>
  <c r="BB25" i="94"/>
  <c r="BA25" i="94"/>
  <c r="AZ25" i="94"/>
  <c r="AX25" i="94"/>
  <c r="AW25" i="94"/>
  <c r="AV25" i="94"/>
  <c r="AU25" i="94"/>
  <c r="AJ25" i="94"/>
  <c r="AK25" i="94" s="1"/>
  <c r="CG25" i="94" s="1"/>
  <c r="AH25" i="94"/>
  <c r="AI25" i="94" s="1"/>
  <c r="AE25" i="94"/>
  <c r="CF25" i="94" s="1"/>
  <c r="AD25" i="94"/>
  <c r="AB25" i="94"/>
  <c r="AC25" i="94" s="1"/>
  <c r="X25" i="94"/>
  <c r="Y25" i="94" s="1"/>
  <c r="V25" i="94"/>
  <c r="W25" i="94" s="1"/>
  <c r="R25" i="94"/>
  <c r="S25" i="94" s="1"/>
  <c r="CD25" i="94" s="1"/>
  <c r="P25" i="94"/>
  <c r="Q25" i="94" s="1"/>
  <c r="L25" i="94"/>
  <c r="M25" i="94" s="1"/>
  <c r="J25" i="94"/>
  <c r="K25" i="94" s="1"/>
  <c r="CK24" i="94"/>
  <c r="CC24" i="94"/>
  <c r="BZ24" i="94"/>
  <c r="CA24" i="94" s="1"/>
  <c r="BX24" i="94"/>
  <c r="BY24" i="94" s="1"/>
  <c r="BS24" i="94"/>
  <c r="BR24" i="94"/>
  <c r="BQ24" i="94"/>
  <c r="BT24" i="94" s="1"/>
  <c r="CJ24" i="94" s="1"/>
  <c r="BO24" i="94"/>
  <c r="BP24" i="94" s="1"/>
  <c r="BN24" i="94"/>
  <c r="BH24" i="94"/>
  <c r="BI24" i="94" s="1"/>
  <c r="CI24" i="94" s="1"/>
  <c r="BG24" i="94"/>
  <c r="BF24" i="94"/>
  <c r="BB24" i="94"/>
  <c r="BA24" i="94"/>
  <c r="AZ24" i="94"/>
  <c r="AX24" i="94"/>
  <c r="AY24" i="94" s="1"/>
  <c r="BC24" i="94" s="1"/>
  <c r="CH24" i="94" s="1"/>
  <c r="AW24" i="94"/>
  <c r="AV24" i="94"/>
  <c r="AU24" i="94"/>
  <c r="AJ24" i="94"/>
  <c r="AK24" i="94" s="1"/>
  <c r="CG24" i="94" s="1"/>
  <c r="AH24" i="94"/>
  <c r="AI24" i="94" s="1"/>
  <c r="AE24" i="94"/>
  <c r="CF24" i="94" s="1"/>
  <c r="AD24" i="94"/>
  <c r="AB24" i="94"/>
  <c r="AC24" i="94" s="1"/>
  <c r="X24" i="94"/>
  <c r="Y24" i="94" s="1"/>
  <c r="CE24" i="94" s="1"/>
  <c r="V24" i="94"/>
  <c r="W24" i="94" s="1"/>
  <c r="R24" i="94"/>
  <c r="S24" i="94" s="1"/>
  <c r="CD24" i="94" s="1"/>
  <c r="P24" i="94"/>
  <c r="Q24" i="94" s="1"/>
  <c r="L24" i="94"/>
  <c r="M24" i="94" s="1"/>
  <c r="J24" i="94"/>
  <c r="K24" i="94" s="1"/>
  <c r="CK23" i="94"/>
  <c r="CF23" i="94"/>
  <c r="BZ23" i="94"/>
  <c r="CA23" i="94" s="1"/>
  <c r="BX23" i="94"/>
  <c r="BY23" i="94" s="1"/>
  <c r="BS23" i="94"/>
  <c r="BR23" i="94"/>
  <c r="BQ23" i="94"/>
  <c r="BT23" i="94" s="1"/>
  <c r="CJ23" i="94" s="1"/>
  <c r="BO23" i="94"/>
  <c r="BN23" i="94"/>
  <c r="BP23" i="94" s="1"/>
  <c r="BH23" i="94"/>
  <c r="BI23" i="94" s="1"/>
  <c r="CI23" i="94" s="1"/>
  <c r="BG23" i="94"/>
  <c r="BF23" i="94"/>
  <c r="BB23" i="94"/>
  <c r="BA23" i="94"/>
  <c r="AZ23" i="94"/>
  <c r="AW23" i="94"/>
  <c r="AX23" i="94" s="1"/>
  <c r="AY23" i="94" s="1"/>
  <c r="BC23" i="94" s="1"/>
  <c r="CH23" i="94" s="1"/>
  <c r="AV23" i="94"/>
  <c r="AU23" i="94"/>
  <c r="AJ23" i="94"/>
  <c r="AK23" i="94" s="1"/>
  <c r="CG23" i="94" s="1"/>
  <c r="AH23" i="94"/>
  <c r="AI23" i="94" s="1"/>
  <c r="AE23" i="94"/>
  <c r="AD23" i="94"/>
  <c r="AB23" i="94"/>
  <c r="AC23" i="94" s="1"/>
  <c r="X23" i="94"/>
  <c r="Y23" i="94" s="1"/>
  <c r="CE23" i="94" s="1"/>
  <c r="V23" i="94"/>
  <c r="W23" i="94" s="1"/>
  <c r="S23" i="94"/>
  <c r="CD23" i="94" s="1"/>
  <c r="R23" i="94"/>
  <c r="Q23" i="94"/>
  <c r="P23" i="94"/>
  <c r="L23" i="94"/>
  <c r="M23" i="94" s="1"/>
  <c r="CC23" i="94" s="1"/>
  <c r="J23" i="94"/>
  <c r="K23" i="94" s="1"/>
  <c r="CE22" i="94"/>
  <c r="BZ22" i="94"/>
  <c r="CA22" i="94" s="1"/>
  <c r="CK22" i="94" s="1"/>
  <c r="BX22" i="94"/>
  <c r="BY22" i="94" s="1"/>
  <c r="BS22" i="94"/>
  <c r="BR22" i="94"/>
  <c r="BQ22" i="94"/>
  <c r="BT22" i="94" s="1"/>
  <c r="CJ22" i="94" s="1"/>
  <c r="BO22" i="94"/>
  <c r="BP22" i="94" s="1"/>
  <c r="BN22" i="94"/>
  <c r="BI22" i="94"/>
  <c r="CI22" i="94" s="1"/>
  <c r="BH22" i="94"/>
  <c r="BG22" i="94"/>
  <c r="BF22" i="94"/>
  <c r="BB22" i="94"/>
  <c r="BA22" i="94"/>
  <c r="AZ22" i="94"/>
  <c r="AW22" i="94"/>
  <c r="AV22" i="94"/>
  <c r="AU22" i="94"/>
  <c r="AX22" i="94" s="1"/>
  <c r="AY22" i="94" s="1"/>
  <c r="BC22" i="94" s="1"/>
  <c r="CH22" i="94" s="1"/>
  <c r="AJ22" i="94"/>
  <c r="AK22" i="94" s="1"/>
  <c r="CG22" i="94" s="1"/>
  <c r="AH22" i="94"/>
  <c r="AI22" i="94" s="1"/>
  <c r="AD22" i="94"/>
  <c r="AE22" i="94" s="1"/>
  <c r="CF22" i="94" s="1"/>
  <c r="AB22" i="94"/>
  <c r="AC22" i="94" s="1"/>
  <c r="X22" i="94"/>
  <c r="Y22" i="94" s="1"/>
  <c r="V22" i="94"/>
  <c r="W22" i="94" s="1"/>
  <c r="R22" i="94"/>
  <c r="S22" i="94" s="1"/>
  <c r="CD22" i="94" s="1"/>
  <c r="P22" i="94"/>
  <c r="Q22" i="94" s="1"/>
  <c r="L22" i="94"/>
  <c r="M22" i="94" s="1"/>
  <c r="CC22" i="94" s="1"/>
  <c r="J22" i="94"/>
  <c r="K22" i="94" s="1"/>
  <c r="CK21" i="94"/>
  <c r="BZ21" i="94"/>
  <c r="CA21" i="94" s="1"/>
  <c r="BX21" i="94"/>
  <c r="BY21" i="94" s="1"/>
  <c r="BS21" i="94"/>
  <c r="BR21" i="94"/>
  <c r="BQ21" i="94"/>
  <c r="BT21" i="94" s="1"/>
  <c r="CJ21" i="94" s="1"/>
  <c r="BO21" i="94"/>
  <c r="BP21" i="94" s="1"/>
  <c r="BN21" i="94"/>
  <c r="BH21" i="94"/>
  <c r="BI21" i="94" s="1"/>
  <c r="CI21" i="94" s="1"/>
  <c r="BF21" i="94"/>
  <c r="BG21" i="94" s="1"/>
  <c r="BB21" i="94"/>
  <c r="BA21" i="94"/>
  <c r="AZ21" i="94"/>
  <c r="AW21" i="94"/>
  <c r="AV21" i="94"/>
  <c r="AX21" i="94" s="1"/>
  <c r="AY21" i="94" s="1"/>
  <c r="BC21" i="94" s="1"/>
  <c r="CH21" i="94" s="1"/>
  <c r="AU21" i="94"/>
  <c r="AJ21" i="94"/>
  <c r="AK21" i="94" s="1"/>
  <c r="CG21" i="94" s="1"/>
  <c r="AH21" i="94"/>
  <c r="AI21" i="94" s="1"/>
  <c r="AE21" i="94"/>
  <c r="CF21" i="94" s="1"/>
  <c r="AD21" i="94"/>
  <c r="AC21" i="94"/>
  <c r="AB21" i="94"/>
  <c r="X21" i="94"/>
  <c r="Y21" i="94" s="1"/>
  <c r="CE21" i="94" s="1"/>
  <c r="V21" i="94"/>
  <c r="W21" i="94" s="1"/>
  <c r="S21" i="94"/>
  <c r="CD21" i="94" s="1"/>
  <c r="R21" i="94"/>
  <c r="Q21" i="94"/>
  <c r="P21" i="94"/>
  <c r="L21" i="94"/>
  <c r="M21" i="94" s="1"/>
  <c r="CC21" i="94" s="1"/>
  <c r="J21" i="94"/>
  <c r="K21" i="94" s="1"/>
  <c r="CI20" i="94"/>
  <c r="CG20" i="94"/>
  <c r="CF20" i="94"/>
  <c r="CD20" i="94"/>
  <c r="BZ20" i="94"/>
  <c r="CA20" i="94" s="1"/>
  <c r="CK20" i="94" s="1"/>
  <c r="BX20" i="94"/>
  <c r="BY20" i="94" s="1"/>
  <c r="BS20" i="94"/>
  <c r="BR20" i="94"/>
  <c r="BO20" i="94"/>
  <c r="BN20" i="94"/>
  <c r="BI20" i="94"/>
  <c r="BH20" i="94"/>
  <c r="BF20" i="94"/>
  <c r="BG20" i="94" s="1"/>
  <c r="BB20" i="94"/>
  <c r="BA20" i="94"/>
  <c r="AZ20" i="94"/>
  <c r="AW20" i="94"/>
  <c r="AV20" i="94"/>
  <c r="AU20" i="94"/>
  <c r="AX20" i="94" s="1"/>
  <c r="AY20" i="94" s="1"/>
  <c r="BC20" i="94" s="1"/>
  <c r="CH20" i="94" s="1"/>
  <c r="AJ20" i="94"/>
  <c r="AK20" i="94" s="1"/>
  <c r="AH20" i="94"/>
  <c r="AI20" i="94" s="1"/>
  <c r="AD20" i="94"/>
  <c r="AE20" i="94" s="1"/>
  <c r="AB20" i="94"/>
  <c r="AC20" i="94" s="1"/>
  <c r="X20" i="94"/>
  <c r="Y20" i="94" s="1"/>
  <c r="CE20" i="94" s="1"/>
  <c r="V20" i="94"/>
  <c r="W20" i="94" s="1"/>
  <c r="R20" i="94"/>
  <c r="S20" i="94" s="1"/>
  <c r="P20" i="94"/>
  <c r="Q20" i="94" s="1"/>
  <c r="L20" i="94"/>
  <c r="M20" i="94" s="1"/>
  <c r="CC20" i="94" s="1"/>
  <c r="J20" i="94"/>
  <c r="K20" i="94" s="1"/>
  <c r="CK19" i="94"/>
  <c r="CC19" i="94"/>
  <c r="BZ19" i="94"/>
  <c r="CA19" i="94" s="1"/>
  <c r="BX19" i="94"/>
  <c r="BY19" i="94" s="1"/>
  <c r="BS19" i="94"/>
  <c r="BR19" i="94"/>
  <c r="BQ19" i="94"/>
  <c r="BT19" i="94" s="1"/>
  <c r="CJ19" i="94" s="1"/>
  <c r="BO19" i="94"/>
  <c r="BN19" i="94"/>
  <c r="BP19" i="94" s="1"/>
  <c r="BH19" i="94"/>
  <c r="BI19" i="94" s="1"/>
  <c r="CI19" i="94" s="1"/>
  <c r="BF19" i="94"/>
  <c r="BG19" i="94" s="1"/>
  <c r="BB19" i="94"/>
  <c r="BA19" i="94"/>
  <c r="AZ19" i="94"/>
  <c r="AW19" i="94"/>
  <c r="AV19" i="94"/>
  <c r="AX19" i="94" s="1"/>
  <c r="AU19" i="94"/>
  <c r="AJ19" i="94"/>
  <c r="AK19" i="94" s="1"/>
  <c r="CG19" i="94" s="1"/>
  <c r="AH19" i="94"/>
  <c r="AI19" i="94" s="1"/>
  <c r="AE19" i="94"/>
  <c r="CF19" i="94" s="1"/>
  <c r="AD19" i="94"/>
  <c r="AC19" i="94"/>
  <c r="AB19" i="94"/>
  <c r="X19" i="94"/>
  <c r="Y19" i="94" s="1"/>
  <c r="CE19" i="94" s="1"/>
  <c r="V19" i="94"/>
  <c r="W19" i="94" s="1"/>
  <c r="S19" i="94"/>
  <c r="CD19" i="94" s="1"/>
  <c r="R19" i="94"/>
  <c r="Q19" i="94"/>
  <c r="P19" i="94"/>
  <c r="L19" i="94"/>
  <c r="M19" i="94" s="1"/>
  <c r="J19" i="94"/>
  <c r="K19" i="94" s="1"/>
  <c r="CK18" i="94"/>
  <c r="CF18" i="94"/>
  <c r="CA18" i="94"/>
  <c r="BZ18" i="94"/>
  <c r="BX18" i="94"/>
  <c r="BY18" i="94" s="1"/>
  <c r="BS18" i="94"/>
  <c r="BR18" i="94"/>
  <c r="BO18" i="94"/>
  <c r="BN18" i="94"/>
  <c r="BI18" i="94"/>
  <c r="CI18" i="94" s="1"/>
  <c r="BH18" i="94"/>
  <c r="BG18" i="94"/>
  <c r="BF18" i="94"/>
  <c r="BB18" i="94"/>
  <c r="BA18" i="94"/>
  <c r="AZ18" i="94"/>
  <c r="AW18" i="94"/>
  <c r="AV18" i="94"/>
  <c r="AU18" i="94"/>
  <c r="AX18" i="94" s="1"/>
  <c r="AJ18" i="94"/>
  <c r="AK18" i="94" s="1"/>
  <c r="CG18" i="94" s="1"/>
  <c r="AH18" i="94"/>
  <c r="AI18" i="94" s="1"/>
  <c r="AD18" i="94"/>
  <c r="AE18" i="94" s="1"/>
  <c r="AB18" i="94"/>
  <c r="AC18" i="94" s="1"/>
  <c r="X18" i="94"/>
  <c r="Y18" i="94" s="1"/>
  <c r="CE18" i="94" s="1"/>
  <c r="V18" i="94"/>
  <c r="W18" i="94" s="1"/>
  <c r="R18" i="94"/>
  <c r="S18" i="94" s="1"/>
  <c r="CD18" i="94" s="1"/>
  <c r="P18" i="94"/>
  <c r="Q18" i="94" s="1"/>
  <c r="L18" i="94"/>
  <c r="M18" i="94" s="1"/>
  <c r="CC18" i="94" s="1"/>
  <c r="J18" i="94"/>
  <c r="K18" i="94" s="1"/>
  <c r="CK17" i="94"/>
  <c r="CI17" i="94"/>
  <c r="CE17" i="94"/>
  <c r="BZ17" i="94"/>
  <c r="CA17" i="94" s="1"/>
  <c r="BX17" i="94"/>
  <c r="BY17" i="94" s="1"/>
  <c r="BS17" i="94"/>
  <c r="BR17" i="94"/>
  <c r="BO17" i="94"/>
  <c r="BN17" i="94"/>
  <c r="BI17" i="94"/>
  <c r="BH17" i="94"/>
  <c r="BG17" i="94"/>
  <c r="BF17" i="94"/>
  <c r="BB17" i="94"/>
  <c r="BA17" i="94"/>
  <c r="AZ17" i="94"/>
  <c r="AW17" i="94"/>
  <c r="AV17" i="94"/>
  <c r="AU17" i="94"/>
  <c r="AX17" i="94" s="1"/>
  <c r="AJ17" i="94"/>
  <c r="AK17" i="94" s="1"/>
  <c r="CG17" i="94" s="1"/>
  <c r="AH17" i="94"/>
  <c r="AI17" i="94" s="1"/>
  <c r="AD17" i="94"/>
  <c r="AE17" i="94" s="1"/>
  <c r="CF17" i="94" s="1"/>
  <c r="AB17" i="94"/>
  <c r="AC17" i="94" s="1"/>
  <c r="X17" i="94"/>
  <c r="Y17" i="94" s="1"/>
  <c r="W17" i="94"/>
  <c r="V17" i="94"/>
  <c r="R17" i="94"/>
  <c r="S17" i="94" s="1"/>
  <c r="CD17" i="94" s="1"/>
  <c r="P17" i="94"/>
  <c r="Q17" i="94" s="1"/>
  <c r="L17" i="94"/>
  <c r="M17" i="94" s="1"/>
  <c r="CC17" i="94" s="1"/>
  <c r="J17" i="94"/>
  <c r="K17" i="94" s="1"/>
  <c r="CK16" i="94"/>
  <c r="CI16" i="94"/>
  <c r="CE16" i="94"/>
  <c r="BZ16" i="94"/>
  <c r="CA16" i="94" s="1"/>
  <c r="BX16" i="94"/>
  <c r="BY16" i="94" s="1"/>
  <c r="BS16" i="94"/>
  <c r="BR16" i="94"/>
  <c r="BO16" i="94"/>
  <c r="BN16" i="94"/>
  <c r="BI16" i="94"/>
  <c r="BH16" i="94"/>
  <c r="BG16" i="94"/>
  <c r="BF16" i="94"/>
  <c r="BB16" i="94"/>
  <c r="BA16" i="94"/>
  <c r="AZ16" i="94"/>
  <c r="AW16" i="94"/>
  <c r="AV16" i="94"/>
  <c r="AU16" i="94"/>
  <c r="AX16" i="94" s="1"/>
  <c r="AJ16" i="94"/>
  <c r="AK16" i="94" s="1"/>
  <c r="CG16" i="94" s="1"/>
  <c r="AH16" i="94"/>
  <c r="AI16" i="94" s="1"/>
  <c r="AD16" i="94"/>
  <c r="AE16" i="94" s="1"/>
  <c r="CF16" i="94" s="1"/>
  <c r="AB16" i="94"/>
  <c r="AC16" i="94" s="1"/>
  <c r="X16" i="94"/>
  <c r="Y16" i="94" s="1"/>
  <c r="W16" i="94"/>
  <c r="V16" i="94"/>
  <c r="R16" i="94"/>
  <c r="S16" i="94" s="1"/>
  <c r="CD16" i="94" s="1"/>
  <c r="P16" i="94"/>
  <c r="Q16" i="94" s="1"/>
  <c r="L16" i="94"/>
  <c r="M16" i="94" s="1"/>
  <c r="CC16" i="94" s="1"/>
  <c r="J16" i="94"/>
  <c r="K16" i="94" s="1"/>
  <c r="CK15" i="94"/>
  <c r="CI15" i="94"/>
  <c r="CE15" i="94"/>
  <c r="BZ15" i="94"/>
  <c r="CA15" i="94" s="1"/>
  <c r="BX15" i="94"/>
  <c r="BY15" i="94" s="1"/>
  <c r="BS15" i="94"/>
  <c r="BR15" i="94"/>
  <c r="BO15" i="94"/>
  <c r="BN15" i="94"/>
  <c r="BI15" i="94"/>
  <c r="BH15" i="94"/>
  <c r="BG15" i="94"/>
  <c r="BF15" i="94"/>
  <c r="BB15" i="94"/>
  <c r="BA15" i="94"/>
  <c r="AZ15" i="94"/>
  <c r="AW15" i="94"/>
  <c r="AV15" i="94"/>
  <c r="AU15" i="94"/>
  <c r="AX15" i="94" s="1"/>
  <c r="AJ15" i="94"/>
  <c r="AK15" i="94" s="1"/>
  <c r="CG15" i="94" s="1"/>
  <c r="AH15" i="94"/>
  <c r="AI15" i="94" s="1"/>
  <c r="AD15" i="94"/>
  <c r="AE15" i="94" s="1"/>
  <c r="CF15" i="94" s="1"/>
  <c r="AB15" i="94"/>
  <c r="AC15" i="94" s="1"/>
  <c r="X15" i="94"/>
  <c r="Y15" i="94" s="1"/>
  <c r="W15" i="94"/>
  <c r="V15" i="94"/>
  <c r="R15" i="94"/>
  <c r="S15" i="94" s="1"/>
  <c r="CD15" i="94" s="1"/>
  <c r="P15" i="94"/>
  <c r="Q15" i="94" s="1"/>
  <c r="L15" i="94"/>
  <c r="M15" i="94" s="1"/>
  <c r="CC15" i="94" s="1"/>
  <c r="J15" i="94"/>
  <c r="K15" i="94" s="1"/>
  <c r="CK14" i="94"/>
  <c r="CI14" i="94"/>
  <c r="CE14" i="94"/>
  <c r="BZ14" i="94"/>
  <c r="CA14" i="94" s="1"/>
  <c r="BX14" i="94"/>
  <c r="BY14" i="94" s="1"/>
  <c r="BS14" i="94"/>
  <c r="BR14" i="94"/>
  <c r="BO14" i="94"/>
  <c r="BN14" i="94"/>
  <c r="BI14" i="94"/>
  <c r="BH14" i="94"/>
  <c r="BG14" i="94"/>
  <c r="BF14" i="94"/>
  <c r="BB14" i="94"/>
  <c r="BA14" i="94"/>
  <c r="AZ14" i="94"/>
  <c r="AW14" i="94"/>
  <c r="AV14" i="94"/>
  <c r="AU14" i="94"/>
  <c r="AX14" i="94" s="1"/>
  <c r="AJ14" i="94"/>
  <c r="AK14" i="94" s="1"/>
  <c r="CG14" i="94" s="1"/>
  <c r="AH14" i="94"/>
  <c r="AI14" i="94" s="1"/>
  <c r="AD14" i="94"/>
  <c r="AE14" i="94" s="1"/>
  <c r="CF14" i="94" s="1"/>
  <c r="AB14" i="94"/>
  <c r="AC14" i="94" s="1"/>
  <c r="X14" i="94"/>
  <c r="Y14" i="94" s="1"/>
  <c r="W14" i="94"/>
  <c r="V14" i="94"/>
  <c r="R14" i="94"/>
  <c r="S14" i="94" s="1"/>
  <c r="CD14" i="94" s="1"/>
  <c r="P14" i="94"/>
  <c r="Q14" i="94" s="1"/>
  <c r="L14" i="94"/>
  <c r="M14" i="94" s="1"/>
  <c r="CC14" i="94" s="1"/>
  <c r="J14" i="94"/>
  <c r="K14" i="94" s="1"/>
  <c r="CK13" i="94"/>
  <c r="CI13" i="94"/>
  <c r="CE13" i="94"/>
  <c r="BZ13" i="94"/>
  <c r="CA13" i="94" s="1"/>
  <c r="BX13" i="94"/>
  <c r="BY13" i="94" s="1"/>
  <c r="BS13" i="94"/>
  <c r="BR13" i="94"/>
  <c r="BO13" i="94"/>
  <c r="BN13" i="94"/>
  <c r="BI13" i="94"/>
  <c r="BH13" i="94"/>
  <c r="BG13" i="94"/>
  <c r="BF13" i="94"/>
  <c r="BB13" i="94"/>
  <c r="BA13" i="94"/>
  <c r="AZ13" i="94"/>
  <c r="AW13" i="94"/>
  <c r="AV13" i="94"/>
  <c r="AU13" i="94"/>
  <c r="AX13" i="94" s="1"/>
  <c r="AJ13" i="94"/>
  <c r="AK13" i="94" s="1"/>
  <c r="CG13" i="94" s="1"/>
  <c r="AH13" i="94"/>
  <c r="AI13" i="94" s="1"/>
  <c r="AD13" i="94"/>
  <c r="AE13" i="94" s="1"/>
  <c r="CF13" i="94" s="1"/>
  <c r="AB13" i="94"/>
  <c r="AC13" i="94" s="1"/>
  <c r="X13" i="94"/>
  <c r="Y13" i="94" s="1"/>
  <c r="W13" i="94"/>
  <c r="V13" i="94"/>
  <c r="R13" i="94"/>
  <c r="S13" i="94" s="1"/>
  <c r="CD13" i="94" s="1"/>
  <c r="P13" i="94"/>
  <c r="Q13" i="94" s="1"/>
  <c r="L13" i="94"/>
  <c r="M13" i="94" s="1"/>
  <c r="CC13" i="94" s="1"/>
  <c r="J13" i="94"/>
  <c r="K13" i="94" s="1"/>
  <c r="CK12" i="94"/>
  <c r="CI12" i="94"/>
  <c r="CE12" i="94"/>
  <c r="BZ12" i="94"/>
  <c r="CA12" i="94" s="1"/>
  <c r="BX12" i="94"/>
  <c r="BY12" i="94" s="1"/>
  <c r="BS12" i="94"/>
  <c r="BR12" i="94"/>
  <c r="BO12" i="94"/>
  <c r="BN12" i="94"/>
  <c r="BI12" i="94"/>
  <c r="BH12" i="94"/>
  <c r="BG12" i="94"/>
  <c r="BF12" i="94"/>
  <c r="BB12" i="94"/>
  <c r="BA12" i="94"/>
  <c r="AZ12" i="94"/>
  <c r="AW12" i="94"/>
  <c r="AV12" i="94"/>
  <c r="AU12" i="94"/>
  <c r="AX12" i="94" s="1"/>
  <c r="AJ12" i="94"/>
  <c r="AK12" i="94" s="1"/>
  <c r="CG12" i="94" s="1"/>
  <c r="AH12" i="94"/>
  <c r="AI12" i="94" s="1"/>
  <c r="AD12" i="94"/>
  <c r="AE12" i="94" s="1"/>
  <c r="CF12" i="94" s="1"/>
  <c r="AB12" i="94"/>
  <c r="AC12" i="94" s="1"/>
  <c r="X12" i="94"/>
  <c r="Y12" i="94" s="1"/>
  <c r="V12" i="94"/>
  <c r="W12" i="94" s="1"/>
  <c r="R12" i="94"/>
  <c r="S12" i="94" s="1"/>
  <c r="CD12" i="94" s="1"/>
  <c r="P12" i="94"/>
  <c r="Q12" i="94" s="1"/>
  <c r="L12" i="94"/>
  <c r="M12" i="94" s="1"/>
  <c r="CC12" i="94" s="1"/>
  <c r="J12" i="94"/>
  <c r="K12" i="94" s="1"/>
  <c r="CK11" i="94"/>
  <c r="CI11" i="94"/>
  <c r="CE11" i="94"/>
  <c r="BZ11" i="94"/>
  <c r="CA11" i="94" s="1"/>
  <c r="BX11" i="94"/>
  <c r="BY11" i="94" s="1"/>
  <c r="BY7" i="94" s="1"/>
  <c r="BS11" i="94"/>
  <c r="BR11" i="94"/>
  <c r="BO11" i="94"/>
  <c r="BN11" i="94"/>
  <c r="BI11" i="94"/>
  <c r="BH11" i="94"/>
  <c r="BG11" i="94"/>
  <c r="BF11" i="94"/>
  <c r="BB11" i="94"/>
  <c r="BA11" i="94"/>
  <c r="AZ11" i="94"/>
  <c r="AW11" i="94"/>
  <c r="AV11" i="94"/>
  <c r="AU11" i="94"/>
  <c r="AX11" i="94" s="1"/>
  <c r="AJ11" i="94"/>
  <c r="AK11" i="94" s="1"/>
  <c r="CG11" i="94" s="1"/>
  <c r="AH11" i="94"/>
  <c r="AI11" i="94" s="1"/>
  <c r="AD11" i="94"/>
  <c r="AE11" i="94" s="1"/>
  <c r="CF11" i="94" s="1"/>
  <c r="AB11" i="94"/>
  <c r="AC11" i="94" s="1"/>
  <c r="X11" i="94"/>
  <c r="Y11" i="94" s="1"/>
  <c r="V11" i="94"/>
  <c r="W11" i="94" s="1"/>
  <c r="W7" i="94" s="1"/>
  <c r="R11" i="94"/>
  <c r="S11" i="94" s="1"/>
  <c r="CD11" i="94" s="1"/>
  <c r="P11" i="94"/>
  <c r="Q11" i="94" s="1"/>
  <c r="L11" i="94"/>
  <c r="M11" i="94" s="1"/>
  <c r="CC11" i="94" s="1"/>
  <c r="J11" i="94"/>
  <c r="K11" i="94" s="1"/>
  <c r="BG7" i="94"/>
  <c r="F7" i="94"/>
  <c r="E7" i="94"/>
  <c r="CK31" i="93"/>
  <c r="CE31" i="93"/>
  <c r="BZ31" i="93"/>
  <c r="CA31" i="93" s="1"/>
  <c r="BX31" i="93"/>
  <c r="BY31" i="93" s="1"/>
  <c r="BS31" i="93"/>
  <c r="BR31" i="93"/>
  <c r="BQ31" i="93"/>
  <c r="BT31" i="93" s="1"/>
  <c r="CJ31" i="93" s="1"/>
  <c r="BO31" i="93"/>
  <c r="BP31" i="93" s="1"/>
  <c r="BN31" i="93"/>
  <c r="BH31" i="93"/>
  <c r="BI31" i="93" s="1"/>
  <c r="CI31" i="93" s="1"/>
  <c r="BF31" i="93"/>
  <c r="BG31" i="93" s="1"/>
  <c r="BB31" i="93"/>
  <c r="BA31" i="93"/>
  <c r="AZ31" i="93"/>
  <c r="AX31" i="93"/>
  <c r="AY31" i="93" s="1"/>
  <c r="BC31" i="93" s="1"/>
  <c r="CH31" i="93" s="1"/>
  <c r="AW31" i="93"/>
  <c r="AV31" i="93"/>
  <c r="AU31" i="93"/>
  <c r="AJ31" i="93"/>
  <c r="AK31" i="93" s="1"/>
  <c r="CG31" i="93" s="1"/>
  <c r="AH31" i="93"/>
  <c r="AI31" i="93" s="1"/>
  <c r="AE31" i="93"/>
  <c r="CF31" i="93" s="1"/>
  <c r="AD31" i="93"/>
  <c r="AC31" i="93"/>
  <c r="AB31" i="93"/>
  <c r="X31" i="93"/>
  <c r="Y31" i="93" s="1"/>
  <c r="V31" i="93"/>
  <c r="W31" i="93" s="1"/>
  <c r="S31" i="93"/>
  <c r="CD31" i="93" s="1"/>
  <c r="R31" i="93"/>
  <c r="Q31" i="93"/>
  <c r="P31" i="93"/>
  <c r="L31" i="93"/>
  <c r="M31" i="93" s="1"/>
  <c r="CC31" i="93" s="1"/>
  <c r="J31" i="93"/>
  <c r="K31" i="93" s="1"/>
  <c r="CI30" i="93"/>
  <c r="CG30" i="93"/>
  <c r="BZ30" i="93"/>
  <c r="CA30" i="93" s="1"/>
  <c r="CK30" i="93" s="1"/>
  <c r="BX30" i="93"/>
  <c r="BY30" i="93" s="1"/>
  <c r="BS30" i="93"/>
  <c r="BR30" i="93"/>
  <c r="BO30" i="93"/>
  <c r="BQ30" i="93" s="1"/>
  <c r="BT30" i="93" s="1"/>
  <c r="CJ30" i="93" s="1"/>
  <c r="BN30" i="93"/>
  <c r="BI30" i="93"/>
  <c r="BH30" i="93"/>
  <c r="BF30" i="93"/>
  <c r="BG30" i="93" s="1"/>
  <c r="BB30" i="93"/>
  <c r="BA30" i="93"/>
  <c r="AZ30" i="93"/>
  <c r="AW30" i="93"/>
  <c r="AV30" i="93"/>
  <c r="AU30" i="93"/>
  <c r="AJ30" i="93"/>
  <c r="AK30" i="93" s="1"/>
  <c r="AH30" i="93"/>
  <c r="AI30" i="93" s="1"/>
  <c r="AD30" i="93"/>
  <c r="AE30" i="93" s="1"/>
  <c r="CF30" i="93" s="1"/>
  <c r="AC30" i="93"/>
  <c r="AB30" i="93"/>
  <c r="X30" i="93"/>
  <c r="Y30" i="93" s="1"/>
  <c r="CE30" i="93" s="1"/>
  <c r="V30" i="93"/>
  <c r="W30" i="93" s="1"/>
  <c r="R30" i="93"/>
  <c r="S30" i="93" s="1"/>
  <c r="CD30" i="93" s="1"/>
  <c r="P30" i="93"/>
  <c r="Q30" i="93" s="1"/>
  <c r="L30" i="93"/>
  <c r="M30" i="93" s="1"/>
  <c r="CC30" i="93" s="1"/>
  <c r="J30" i="93"/>
  <c r="K30" i="93" s="1"/>
  <c r="CK29" i="93"/>
  <c r="CI29" i="93"/>
  <c r="CE29" i="93"/>
  <c r="CC29" i="93"/>
  <c r="BZ29" i="93"/>
  <c r="CA29" i="93" s="1"/>
  <c r="BX29" i="93"/>
  <c r="BY29" i="93" s="1"/>
  <c r="BS29" i="93"/>
  <c r="BR29" i="93"/>
  <c r="BO29" i="93"/>
  <c r="BQ29" i="93" s="1"/>
  <c r="BT29" i="93" s="1"/>
  <c r="CJ29" i="93" s="1"/>
  <c r="BN29" i="93"/>
  <c r="BI29" i="93"/>
  <c r="BH29" i="93"/>
  <c r="BG29" i="93"/>
  <c r="BF29" i="93"/>
  <c r="BB29" i="93"/>
  <c r="BA29" i="93"/>
  <c r="AZ29" i="93"/>
  <c r="AW29" i="93"/>
  <c r="AV29" i="93"/>
  <c r="AU29" i="93"/>
  <c r="AJ29" i="93"/>
  <c r="AK29" i="93" s="1"/>
  <c r="CG29" i="93" s="1"/>
  <c r="AH29" i="93"/>
  <c r="AI29" i="93" s="1"/>
  <c r="AD29" i="93"/>
  <c r="AE29" i="93" s="1"/>
  <c r="CF29" i="93" s="1"/>
  <c r="AB29" i="93"/>
  <c r="AC29" i="93" s="1"/>
  <c r="X29" i="93"/>
  <c r="Y29" i="93" s="1"/>
  <c r="V29" i="93"/>
  <c r="W29" i="93" s="1"/>
  <c r="R29" i="93"/>
  <c r="S29" i="93" s="1"/>
  <c r="CD29" i="93" s="1"/>
  <c r="Q29" i="93"/>
  <c r="P29" i="93"/>
  <c r="L29" i="93"/>
  <c r="M29" i="93" s="1"/>
  <c r="J29" i="93"/>
  <c r="K29" i="93" s="1"/>
  <c r="CK28" i="93"/>
  <c r="CI28" i="93"/>
  <c r="CC28" i="93"/>
  <c r="BZ28" i="93"/>
  <c r="CA28" i="93" s="1"/>
  <c r="BX28" i="93"/>
  <c r="BY28" i="93" s="1"/>
  <c r="BS28" i="93"/>
  <c r="BR28" i="93"/>
  <c r="BQ28" i="93"/>
  <c r="BP28" i="93"/>
  <c r="BO28" i="93"/>
  <c r="BN28" i="93"/>
  <c r="BI28" i="93"/>
  <c r="BH28" i="93"/>
  <c r="BF28" i="93"/>
  <c r="BG28" i="93" s="1"/>
  <c r="BB28" i="93"/>
  <c r="BA28" i="93"/>
  <c r="AZ28" i="93"/>
  <c r="AW28" i="93"/>
  <c r="AV28" i="93"/>
  <c r="AU28" i="93"/>
  <c r="AX28" i="93" s="1"/>
  <c r="AY28" i="93" s="1"/>
  <c r="BC28" i="93" s="1"/>
  <c r="CH28" i="93" s="1"/>
  <c r="AK28" i="93"/>
  <c r="CG28" i="93" s="1"/>
  <c r="AJ28" i="93"/>
  <c r="AH28" i="93"/>
  <c r="AI28" i="93" s="1"/>
  <c r="AD28" i="93"/>
  <c r="AE28" i="93" s="1"/>
  <c r="CF28" i="93" s="1"/>
  <c r="AC28" i="93"/>
  <c r="AB28" i="93"/>
  <c r="X28" i="93"/>
  <c r="Y28" i="93" s="1"/>
  <c r="CE28" i="93" s="1"/>
  <c r="W28" i="93"/>
  <c r="V28" i="93"/>
  <c r="R28" i="93"/>
  <c r="S28" i="93" s="1"/>
  <c r="CD28" i="93" s="1"/>
  <c r="Q28" i="93"/>
  <c r="P28" i="93"/>
  <c r="L28" i="93"/>
  <c r="M28" i="93" s="1"/>
  <c r="J28" i="93"/>
  <c r="K28" i="93" s="1"/>
  <c r="CA27" i="93"/>
  <c r="CK27" i="93" s="1"/>
  <c r="BZ27" i="93"/>
  <c r="BX27" i="93"/>
  <c r="BY27" i="93" s="1"/>
  <c r="BS27" i="93"/>
  <c r="BR27" i="93"/>
  <c r="BO27" i="93"/>
  <c r="BN27" i="93"/>
  <c r="BI27" i="93"/>
  <c r="CI27" i="93" s="1"/>
  <c r="BH27" i="93"/>
  <c r="BG27" i="93"/>
  <c r="BF27" i="93"/>
  <c r="BB27" i="93"/>
  <c r="BA27" i="93"/>
  <c r="AZ27" i="93"/>
  <c r="AW27" i="93"/>
  <c r="AV27" i="93"/>
  <c r="AU27" i="93"/>
  <c r="AX27" i="93" s="1"/>
  <c r="AJ27" i="93"/>
  <c r="AK27" i="93" s="1"/>
  <c r="CG27" i="93" s="1"/>
  <c r="AH27" i="93"/>
  <c r="AI27" i="93" s="1"/>
  <c r="AD27" i="93"/>
  <c r="AE27" i="93" s="1"/>
  <c r="CF27" i="93" s="1"/>
  <c r="AB27" i="93"/>
  <c r="AC27" i="93" s="1"/>
  <c r="Y27" i="93"/>
  <c r="CE27" i="93" s="1"/>
  <c r="X27" i="93"/>
  <c r="V27" i="93"/>
  <c r="W27" i="93" s="1"/>
  <c r="R27" i="93"/>
  <c r="S27" i="93" s="1"/>
  <c r="CD27" i="93" s="1"/>
  <c r="P27" i="93"/>
  <c r="Q27" i="93" s="1"/>
  <c r="L27" i="93"/>
  <c r="M27" i="93" s="1"/>
  <c r="CC27" i="93" s="1"/>
  <c r="K27" i="93"/>
  <c r="J27" i="93"/>
  <c r="BZ26" i="93"/>
  <c r="CA26" i="93" s="1"/>
  <c r="CK26" i="93" s="1"/>
  <c r="BX26" i="93"/>
  <c r="BY26" i="93" s="1"/>
  <c r="BS26" i="93"/>
  <c r="BR26" i="93"/>
  <c r="BO26" i="93"/>
  <c r="BN26" i="93"/>
  <c r="BQ26" i="93" s="1"/>
  <c r="BT26" i="93" s="1"/>
  <c r="CJ26" i="93" s="1"/>
  <c r="BI26" i="93"/>
  <c r="CI26" i="93" s="1"/>
  <c r="BH26" i="93"/>
  <c r="BF26" i="93"/>
  <c r="BG26" i="93" s="1"/>
  <c r="BB26" i="93"/>
  <c r="BA26" i="93"/>
  <c r="AZ26" i="93"/>
  <c r="AW26" i="93"/>
  <c r="AV26" i="93"/>
  <c r="AU26" i="93"/>
  <c r="AK26" i="93"/>
  <c r="CG26" i="93" s="1"/>
  <c r="AJ26" i="93"/>
  <c r="AH26" i="93"/>
  <c r="AI26" i="93" s="1"/>
  <c r="AD26" i="93"/>
  <c r="AE26" i="93" s="1"/>
  <c r="CF26" i="93" s="1"/>
  <c r="AB26" i="93"/>
  <c r="AC26" i="93" s="1"/>
  <c r="X26" i="93"/>
  <c r="Y26" i="93" s="1"/>
  <c r="CE26" i="93" s="1"/>
  <c r="W26" i="93"/>
  <c r="V26" i="93"/>
  <c r="R26" i="93"/>
  <c r="S26" i="93" s="1"/>
  <c r="CD26" i="93" s="1"/>
  <c r="P26" i="93"/>
  <c r="Q26" i="93" s="1"/>
  <c r="M26" i="93"/>
  <c r="CC26" i="93" s="1"/>
  <c r="L26" i="93"/>
  <c r="J26" i="93"/>
  <c r="K26" i="93" s="1"/>
  <c r="CI25" i="93"/>
  <c r="BZ25" i="93"/>
  <c r="CA25" i="93" s="1"/>
  <c r="CK25" i="93" s="1"/>
  <c r="BX25" i="93"/>
  <c r="BY25" i="93" s="1"/>
  <c r="BS25" i="93"/>
  <c r="BR25" i="93"/>
  <c r="BO25" i="93"/>
  <c r="BP25" i="93" s="1"/>
  <c r="BN25" i="93"/>
  <c r="BI25" i="93"/>
  <c r="BH25" i="93"/>
  <c r="BF25" i="93"/>
  <c r="BG25" i="93" s="1"/>
  <c r="BB25" i="93"/>
  <c r="BA25" i="93"/>
  <c r="AZ25" i="93"/>
  <c r="AW25" i="93"/>
  <c r="AV25" i="93"/>
  <c r="AU25" i="93"/>
  <c r="AX25" i="93" s="1"/>
  <c r="AY25" i="93" s="1"/>
  <c r="BC25" i="93" s="1"/>
  <c r="CH25" i="93" s="1"/>
  <c r="AJ25" i="93"/>
  <c r="AK25" i="93" s="1"/>
  <c r="CG25" i="93" s="1"/>
  <c r="AH25" i="93"/>
  <c r="AI25" i="93" s="1"/>
  <c r="AD25" i="93"/>
  <c r="AE25" i="93" s="1"/>
  <c r="CF25" i="93" s="1"/>
  <c r="AB25" i="93"/>
  <c r="AC25" i="93" s="1"/>
  <c r="Y25" i="93"/>
  <c r="CE25" i="93" s="1"/>
  <c r="X25" i="93"/>
  <c r="W25" i="93"/>
  <c r="V25" i="93"/>
  <c r="R25" i="93"/>
  <c r="S25" i="93" s="1"/>
  <c r="CD25" i="93" s="1"/>
  <c r="Q25" i="93"/>
  <c r="P25" i="93"/>
  <c r="L25" i="93"/>
  <c r="M25" i="93" s="1"/>
  <c r="CC25" i="93" s="1"/>
  <c r="J25" i="93"/>
  <c r="K25" i="93" s="1"/>
  <c r="CD24" i="93"/>
  <c r="CC24" i="93"/>
  <c r="BZ24" i="93"/>
  <c r="CA24" i="93" s="1"/>
  <c r="CK24" i="93" s="1"/>
  <c r="BY24" i="93"/>
  <c r="BX24" i="93"/>
  <c r="BS24" i="93"/>
  <c r="BR24" i="93"/>
  <c r="BQ24" i="93"/>
  <c r="BT24" i="93" s="1"/>
  <c r="CJ24" i="93" s="1"/>
  <c r="BP24" i="93"/>
  <c r="BO24" i="93"/>
  <c r="BN24" i="93"/>
  <c r="BI24" i="93"/>
  <c r="CI24" i="93" s="1"/>
  <c r="BH24" i="93"/>
  <c r="BF24" i="93"/>
  <c r="BG24" i="93" s="1"/>
  <c r="BB24" i="93"/>
  <c r="BA24" i="93"/>
  <c r="AZ24" i="93"/>
  <c r="AW24" i="93"/>
  <c r="AV24" i="93"/>
  <c r="AU24" i="93"/>
  <c r="AJ24" i="93"/>
  <c r="AK24" i="93" s="1"/>
  <c r="CG24" i="93" s="1"/>
  <c r="AI24" i="93"/>
  <c r="AH24" i="93"/>
  <c r="AD24" i="93"/>
  <c r="AE24" i="93" s="1"/>
  <c r="CF24" i="93" s="1"/>
  <c r="AC24" i="93"/>
  <c r="AB24" i="93"/>
  <c r="X24" i="93"/>
  <c r="Y24" i="93" s="1"/>
  <c r="CE24" i="93" s="1"/>
  <c r="V24" i="93"/>
  <c r="W24" i="93" s="1"/>
  <c r="R24" i="93"/>
  <c r="S24" i="93" s="1"/>
  <c r="P24" i="93"/>
  <c r="Q24" i="93" s="1"/>
  <c r="L24" i="93"/>
  <c r="M24" i="93" s="1"/>
  <c r="J24" i="93"/>
  <c r="K24" i="93" s="1"/>
  <c r="CC23" i="93"/>
  <c r="CA23" i="93"/>
  <c r="CK23" i="93" s="1"/>
  <c r="BZ23" i="93"/>
  <c r="BX23" i="93"/>
  <c r="BY23" i="93" s="1"/>
  <c r="BS23" i="93"/>
  <c r="BR23" i="93"/>
  <c r="BO23" i="93"/>
  <c r="BN23" i="93"/>
  <c r="BI23" i="93"/>
  <c r="CI23" i="93" s="1"/>
  <c r="BH23" i="93"/>
  <c r="BG23" i="93"/>
  <c r="BF23" i="93"/>
  <c r="BB23" i="93"/>
  <c r="BA23" i="93"/>
  <c r="AZ23" i="93"/>
  <c r="AW23" i="93"/>
  <c r="AV23" i="93"/>
  <c r="AU23" i="93"/>
  <c r="AX23" i="93" s="1"/>
  <c r="AJ23" i="93"/>
  <c r="AK23" i="93" s="1"/>
  <c r="CG23" i="93" s="1"/>
  <c r="AH23" i="93"/>
  <c r="AI23" i="93" s="1"/>
  <c r="AD23" i="93"/>
  <c r="AE23" i="93" s="1"/>
  <c r="CF23" i="93" s="1"/>
  <c r="AB23" i="93"/>
  <c r="AC23" i="93" s="1"/>
  <c r="Y23" i="93"/>
  <c r="CE23" i="93" s="1"/>
  <c r="X23" i="93"/>
  <c r="V23" i="93"/>
  <c r="W23" i="93" s="1"/>
  <c r="R23" i="93"/>
  <c r="S23" i="93" s="1"/>
  <c r="CD23" i="93" s="1"/>
  <c r="P23" i="93"/>
  <c r="Q23" i="93" s="1"/>
  <c r="L23" i="93"/>
  <c r="M23" i="93" s="1"/>
  <c r="K23" i="93"/>
  <c r="J23" i="93"/>
  <c r="BZ22" i="93"/>
  <c r="CA22" i="93" s="1"/>
  <c r="CK22" i="93" s="1"/>
  <c r="BY22" i="93"/>
  <c r="BX22" i="93"/>
  <c r="BS22" i="93"/>
  <c r="BR22" i="93"/>
  <c r="BO22" i="93"/>
  <c r="BN22" i="93"/>
  <c r="BQ22" i="93" s="1"/>
  <c r="BT22" i="93" s="1"/>
  <c r="CJ22" i="93" s="1"/>
  <c r="BI22" i="93"/>
  <c r="CI22" i="93" s="1"/>
  <c r="BH22" i="93"/>
  <c r="BF22" i="93"/>
  <c r="BG22" i="93" s="1"/>
  <c r="BB22" i="93"/>
  <c r="BA22" i="93"/>
  <c r="AZ22" i="93"/>
  <c r="AW22" i="93"/>
  <c r="AV22" i="93"/>
  <c r="AU22" i="93"/>
  <c r="AK22" i="93"/>
  <c r="CG22" i="93" s="1"/>
  <c r="AJ22" i="93"/>
  <c r="AH22" i="93"/>
  <c r="AI22" i="93" s="1"/>
  <c r="AD22" i="93"/>
  <c r="AE22" i="93" s="1"/>
  <c r="CF22" i="93" s="1"/>
  <c r="AC22" i="93"/>
  <c r="AB22" i="93"/>
  <c r="X22" i="93"/>
  <c r="Y22" i="93" s="1"/>
  <c r="CE22" i="93" s="1"/>
  <c r="W22" i="93"/>
  <c r="V22" i="93"/>
  <c r="R22" i="93"/>
  <c r="S22" i="93" s="1"/>
  <c r="CD22" i="93" s="1"/>
  <c r="P22" i="93"/>
  <c r="Q22" i="93" s="1"/>
  <c r="M22" i="93"/>
  <c r="CC22" i="93" s="1"/>
  <c r="L22" i="93"/>
  <c r="J22" i="93"/>
  <c r="K22" i="93" s="1"/>
  <c r="CI21" i="93"/>
  <c r="BZ21" i="93"/>
  <c r="CA21" i="93" s="1"/>
  <c r="CK21" i="93" s="1"/>
  <c r="BX21" i="93"/>
  <c r="BY21" i="93" s="1"/>
  <c r="BS21" i="93"/>
  <c r="BR21" i="93"/>
  <c r="BO21" i="93"/>
  <c r="BP21" i="93" s="1"/>
  <c r="BN21" i="93"/>
  <c r="BI21" i="93"/>
  <c r="BH21" i="93"/>
  <c r="BG21" i="93"/>
  <c r="BF21" i="93"/>
  <c r="BB21" i="93"/>
  <c r="BA21" i="93"/>
  <c r="AZ21" i="93"/>
  <c r="AW21" i="93"/>
  <c r="AV21" i="93"/>
  <c r="AU21" i="93"/>
  <c r="AX21" i="93" s="1"/>
  <c r="AY21" i="93" s="1"/>
  <c r="BC21" i="93" s="1"/>
  <c r="CH21" i="93" s="1"/>
  <c r="AJ21" i="93"/>
  <c r="AK21" i="93" s="1"/>
  <c r="CG21" i="93" s="1"/>
  <c r="AH21" i="93"/>
  <c r="AI21" i="93" s="1"/>
  <c r="AD21" i="93"/>
  <c r="AE21" i="93" s="1"/>
  <c r="CF21" i="93" s="1"/>
  <c r="AB21" i="93"/>
  <c r="AC21" i="93" s="1"/>
  <c r="Y21" i="93"/>
  <c r="CE21" i="93" s="1"/>
  <c r="X21" i="93"/>
  <c r="W21" i="93"/>
  <c r="V21" i="93"/>
  <c r="R21" i="93"/>
  <c r="S21" i="93" s="1"/>
  <c r="CD21" i="93" s="1"/>
  <c r="Q21" i="93"/>
  <c r="P21" i="93"/>
  <c r="L21" i="93"/>
  <c r="M21" i="93" s="1"/>
  <c r="CC21" i="93" s="1"/>
  <c r="J21" i="93"/>
  <c r="K21" i="93" s="1"/>
  <c r="CF20" i="93"/>
  <c r="CA20" i="93"/>
  <c r="CK20" i="93" s="1"/>
  <c r="BZ20" i="93"/>
  <c r="BX20" i="93"/>
  <c r="BY20" i="93" s="1"/>
  <c r="BS20" i="93"/>
  <c r="BR20" i="93"/>
  <c r="BO20" i="93"/>
  <c r="BQ20" i="93" s="1"/>
  <c r="BT20" i="93" s="1"/>
  <c r="CJ20" i="93" s="1"/>
  <c r="BN20" i="93"/>
  <c r="BH20" i="93"/>
  <c r="BI20" i="93" s="1"/>
  <c r="CI20" i="93" s="1"/>
  <c r="BF20" i="93"/>
  <c r="BG20" i="93" s="1"/>
  <c r="BB20" i="93"/>
  <c r="BA20" i="93"/>
  <c r="AZ20" i="93"/>
  <c r="AW20" i="93"/>
  <c r="AX20" i="93" s="1"/>
  <c r="AY20" i="93" s="1"/>
  <c r="BC20" i="93" s="1"/>
  <c r="CH20" i="93" s="1"/>
  <c r="AV20" i="93"/>
  <c r="AU20" i="93"/>
  <c r="AJ20" i="93"/>
  <c r="AK20" i="93" s="1"/>
  <c r="CG20" i="93" s="1"/>
  <c r="AH20" i="93"/>
  <c r="AI20" i="93" s="1"/>
  <c r="AD20" i="93"/>
  <c r="AE20" i="93" s="1"/>
  <c r="AB20" i="93"/>
  <c r="AC20" i="93" s="1"/>
  <c r="X20" i="93"/>
  <c r="Y20" i="93" s="1"/>
  <c r="CE20" i="93" s="1"/>
  <c r="V20" i="93"/>
  <c r="W20" i="93" s="1"/>
  <c r="R20" i="93"/>
  <c r="S20" i="93" s="1"/>
  <c r="CD20" i="93" s="1"/>
  <c r="P20" i="93"/>
  <c r="Q20" i="93" s="1"/>
  <c r="M20" i="93"/>
  <c r="CC20" i="93" s="1"/>
  <c r="L20" i="93"/>
  <c r="J20" i="93"/>
  <c r="K20" i="93" s="1"/>
  <c r="CE19" i="93"/>
  <c r="BZ19" i="93"/>
  <c r="CA19" i="93" s="1"/>
  <c r="CK19" i="93" s="1"/>
  <c r="BX19" i="93"/>
  <c r="BY19" i="93" s="1"/>
  <c r="BS19" i="93"/>
  <c r="BR19" i="93"/>
  <c r="BO19" i="93"/>
  <c r="BN19" i="93"/>
  <c r="BI19" i="93"/>
  <c r="CI19" i="93" s="1"/>
  <c r="BH19" i="93"/>
  <c r="BF19" i="93"/>
  <c r="BG19" i="93" s="1"/>
  <c r="BB19" i="93"/>
  <c r="BA19" i="93"/>
  <c r="AZ19" i="93"/>
  <c r="AW19" i="93"/>
  <c r="AV19" i="93"/>
  <c r="AX19" i="93" s="1"/>
  <c r="AY19" i="93" s="1"/>
  <c r="BC19" i="93" s="1"/>
  <c r="CH19" i="93" s="1"/>
  <c r="AU19" i="93"/>
  <c r="AJ19" i="93"/>
  <c r="AK19" i="93" s="1"/>
  <c r="CG19" i="93" s="1"/>
  <c r="AH19" i="93"/>
  <c r="AI19" i="93" s="1"/>
  <c r="AE19" i="93"/>
  <c r="CF19" i="93" s="1"/>
  <c r="AD19" i="93"/>
  <c r="AB19" i="93"/>
  <c r="AC19" i="93" s="1"/>
  <c r="X19" i="93"/>
  <c r="Y19" i="93" s="1"/>
  <c r="V19" i="93"/>
  <c r="W19" i="93" s="1"/>
  <c r="R19" i="93"/>
  <c r="S19" i="93" s="1"/>
  <c r="CD19" i="93" s="1"/>
  <c r="P19" i="93"/>
  <c r="Q19" i="93" s="1"/>
  <c r="M19" i="93"/>
  <c r="CC19" i="93" s="1"/>
  <c r="L19" i="93"/>
  <c r="J19" i="93"/>
  <c r="K19" i="93" s="1"/>
  <c r="CI18" i="93"/>
  <c r="CD18" i="93"/>
  <c r="BZ18" i="93"/>
  <c r="CA18" i="93" s="1"/>
  <c r="CK18" i="93" s="1"/>
  <c r="BX18" i="93"/>
  <c r="BY18" i="93" s="1"/>
  <c r="BS18" i="93"/>
  <c r="BR18" i="93"/>
  <c r="BQ18" i="93"/>
  <c r="BT18" i="93" s="1"/>
  <c r="CJ18" i="93" s="1"/>
  <c r="BP18" i="93"/>
  <c r="BO18" i="93"/>
  <c r="BN18" i="93"/>
  <c r="BI18" i="93"/>
  <c r="BH18" i="93"/>
  <c r="BF18" i="93"/>
  <c r="BG18" i="93" s="1"/>
  <c r="BB18" i="93"/>
  <c r="BA18" i="93"/>
  <c r="AZ18" i="93"/>
  <c r="AW18" i="93"/>
  <c r="AV18" i="93"/>
  <c r="AU18" i="93"/>
  <c r="AX18" i="93" s="1"/>
  <c r="AY18" i="93" s="1"/>
  <c r="BC18" i="93" s="1"/>
  <c r="CH18" i="93" s="1"/>
  <c r="AK18" i="93"/>
  <c r="CG18" i="93" s="1"/>
  <c r="AJ18" i="93"/>
  <c r="AH18" i="93"/>
  <c r="AI18" i="93" s="1"/>
  <c r="AE18" i="93"/>
  <c r="CF18" i="93" s="1"/>
  <c r="AD18" i="93"/>
  <c r="AB18" i="93"/>
  <c r="AC18" i="93" s="1"/>
  <c r="X18" i="93"/>
  <c r="Y18" i="93" s="1"/>
  <c r="CE18" i="93" s="1"/>
  <c r="V18" i="93"/>
  <c r="W18" i="93" s="1"/>
  <c r="R18" i="93"/>
  <c r="S18" i="93" s="1"/>
  <c r="P18" i="93"/>
  <c r="Q18" i="93" s="1"/>
  <c r="M18" i="93"/>
  <c r="CC18" i="93" s="1"/>
  <c r="L18" i="93"/>
  <c r="J18" i="93"/>
  <c r="K18" i="93" s="1"/>
  <c r="CD17" i="93"/>
  <c r="CC17" i="93"/>
  <c r="BZ17" i="93"/>
  <c r="CA17" i="93" s="1"/>
  <c r="CK17" i="93" s="1"/>
  <c r="BX17" i="93"/>
  <c r="BY17" i="93" s="1"/>
  <c r="BS17" i="93"/>
  <c r="BR17" i="93"/>
  <c r="BQ17" i="93"/>
  <c r="BT17" i="93" s="1"/>
  <c r="CJ17" i="93" s="1"/>
  <c r="BP17" i="93"/>
  <c r="BO17" i="93"/>
  <c r="BN17" i="93"/>
  <c r="BH17" i="93"/>
  <c r="BI17" i="93" s="1"/>
  <c r="CI17" i="93" s="1"/>
  <c r="BG17" i="93"/>
  <c r="BF17" i="93"/>
  <c r="BB17" i="93"/>
  <c r="BA17" i="93"/>
  <c r="AZ17" i="93"/>
  <c r="AW17" i="93"/>
  <c r="AX17" i="93" s="1"/>
  <c r="AY17" i="93" s="1"/>
  <c r="BC17" i="93" s="1"/>
  <c r="CH17" i="93" s="1"/>
  <c r="AV17" i="93"/>
  <c r="AU17" i="93"/>
  <c r="AK17" i="93"/>
  <c r="CG17" i="93" s="1"/>
  <c r="AJ17" i="93"/>
  <c r="AH17" i="93"/>
  <c r="AI17" i="93" s="1"/>
  <c r="AD17" i="93"/>
  <c r="AE17" i="93" s="1"/>
  <c r="CF17" i="93" s="1"/>
  <c r="AC17" i="93"/>
  <c r="AB17" i="93"/>
  <c r="X17" i="93"/>
  <c r="Y17" i="93" s="1"/>
  <c r="CE17" i="93" s="1"/>
  <c r="V17" i="93"/>
  <c r="W17" i="93" s="1"/>
  <c r="R17" i="93"/>
  <c r="S17" i="93" s="1"/>
  <c r="P17" i="93"/>
  <c r="Q17" i="93" s="1"/>
  <c r="L17" i="93"/>
  <c r="M17" i="93" s="1"/>
  <c r="J17" i="93"/>
  <c r="K17" i="93" s="1"/>
  <c r="CA16" i="93"/>
  <c r="CK16" i="93" s="1"/>
  <c r="BZ16" i="93"/>
  <c r="BX16" i="93"/>
  <c r="BY16" i="93" s="1"/>
  <c r="BS16" i="93"/>
  <c r="BR16" i="93"/>
  <c r="BO16" i="93"/>
  <c r="BQ16" i="93" s="1"/>
  <c r="BT16" i="93" s="1"/>
  <c r="CJ16" i="93" s="1"/>
  <c r="BN16" i="93"/>
  <c r="BH16" i="93"/>
  <c r="BI16" i="93" s="1"/>
  <c r="CI16" i="93" s="1"/>
  <c r="BG16" i="93"/>
  <c r="BF16" i="93"/>
  <c r="BB16" i="93"/>
  <c r="BA16" i="93"/>
  <c r="AZ16" i="93"/>
  <c r="AW16" i="93"/>
  <c r="AX16" i="93" s="1"/>
  <c r="AV16" i="93"/>
  <c r="AU16" i="93"/>
  <c r="AJ16" i="93"/>
  <c r="AK16" i="93" s="1"/>
  <c r="CG16" i="93" s="1"/>
  <c r="AH16" i="93"/>
  <c r="AI16" i="93" s="1"/>
  <c r="AD16" i="93"/>
  <c r="AE16" i="93" s="1"/>
  <c r="CF16" i="93" s="1"/>
  <c r="AC16" i="93"/>
  <c r="AB16" i="93"/>
  <c r="X16" i="93"/>
  <c r="Y16" i="93" s="1"/>
  <c r="CE16" i="93" s="1"/>
  <c r="V16" i="93"/>
  <c r="W16" i="93" s="1"/>
  <c r="S16" i="93"/>
  <c r="CD16" i="93" s="1"/>
  <c r="R16" i="93"/>
  <c r="Q16" i="93"/>
  <c r="P16" i="93"/>
  <c r="L16" i="93"/>
  <c r="M16" i="93" s="1"/>
  <c r="CC16" i="93" s="1"/>
  <c r="J16" i="93"/>
  <c r="K16" i="93" s="1"/>
  <c r="CD15" i="93"/>
  <c r="CA15" i="93"/>
  <c r="CK15" i="93" s="1"/>
  <c r="BZ15" i="93"/>
  <c r="BX15" i="93"/>
  <c r="BY15" i="93" s="1"/>
  <c r="BS15" i="93"/>
  <c r="BR15" i="93"/>
  <c r="BQ15" i="93"/>
  <c r="BO15" i="93"/>
  <c r="BP15" i="93" s="1"/>
  <c r="BN15" i="93"/>
  <c r="BH15" i="93"/>
  <c r="BI15" i="93" s="1"/>
  <c r="CI15" i="93" s="1"/>
  <c r="BF15" i="93"/>
  <c r="BG15" i="93" s="1"/>
  <c r="BB15" i="93"/>
  <c r="BA15" i="93"/>
  <c r="AZ15" i="93"/>
  <c r="AW15" i="93"/>
  <c r="AV15" i="93"/>
  <c r="AU15" i="93"/>
  <c r="AJ15" i="93"/>
  <c r="AK15" i="93" s="1"/>
  <c r="CG15" i="93" s="1"/>
  <c r="AH15" i="93"/>
  <c r="AI15" i="93" s="1"/>
  <c r="AD15" i="93"/>
  <c r="AE15" i="93" s="1"/>
  <c r="CF15" i="93" s="1"/>
  <c r="AC15" i="93"/>
  <c r="AB15" i="93"/>
  <c r="Y15" i="93"/>
  <c r="CE15" i="93" s="1"/>
  <c r="X15" i="93"/>
  <c r="V15" i="93"/>
  <c r="W15" i="93" s="1"/>
  <c r="S15" i="93"/>
  <c r="R15" i="93"/>
  <c r="P15" i="93"/>
  <c r="Q15" i="93" s="1"/>
  <c r="M15" i="93"/>
  <c r="CC15" i="93" s="1"/>
  <c r="L15" i="93"/>
  <c r="J15" i="93"/>
  <c r="K15" i="93" s="1"/>
  <c r="CG14" i="93"/>
  <c r="BZ14" i="93"/>
  <c r="CA14" i="93" s="1"/>
  <c r="CK14" i="93" s="1"/>
  <c r="BX14" i="93"/>
  <c r="BY14" i="93" s="1"/>
  <c r="BS14" i="93"/>
  <c r="BR14" i="93"/>
  <c r="BQ14" i="93"/>
  <c r="BT14" i="93" s="1"/>
  <c r="CJ14" i="93" s="1"/>
  <c r="BO14" i="93"/>
  <c r="BP14" i="93" s="1"/>
  <c r="BN14" i="93"/>
  <c r="BH14" i="93"/>
  <c r="BI14" i="93" s="1"/>
  <c r="CI14" i="93" s="1"/>
  <c r="BF14" i="93"/>
  <c r="BG14" i="93" s="1"/>
  <c r="BB14" i="93"/>
  <c r="BA14" i="93"/>
  <c r="AZ14" i="93"/>
  <c r="AX14" i="93"/>
  <c r="AY14" i="93" s="1"/>
  <c r="BC14" i="93" s="1"/>
  <c r="CH14" i="93" s="1"/>
  <c r="AW14" i="93"/>
  <c r="AV14" i="93"/>
  <c r="AU14" i="93"/>
  <c r="AJ14" i="93"/>
  <c r="AK14" i="93" s="1"/>
  <c r="AH14" i="93"/>
  <c r="AI14" i="93" s="1"/>
  <c r="AI7" i="93" s="1"/>
  <c r="AE14" i="93"/>
  <c r="CF14" i="93" s="1"/>
  <c r="AD14" i="93"/>
  <c r="AB14" i="93"/>
  <c r="AC14" i="93" s="1"/>
  <c r="Y14" i="93"/>
  <c r="CE14" i="93" s="1"/>
  <c r="X14" i="93"/>
  <c r="V14" i="93"/>
  <c r="W14" i="93" s="1"/>
  <c r="R14" i="93"/>
  <c r="S14" i="93" s="1"/>
  <c r="CD14" i="93" s="1"/>
  <c r="Q14" i="93"/>
  <c r="P14" i="93"/>
  <c r="L14" i="93"/>
  <c r="M14" i="93" s="1"/>
  <c r="CC14" i="93" s="1"/>
  <c r="J14" i="93"/>
  <c r="K14" i="93" s="1"/>
  <c r="CK13" i="93"/>
  <c r="CD13" i="93"/>
  <c r="CA13" i="93"/>
  <c r="BZ13" i="93"/>
  <c r="BX13" i="93"/>
  <c r="BY13" i="93" s="1"/>
  <c r="BS13" i="93"/>
  <c r="BR13" i="93"/>
  <c r="BQ13" i="93"/>
  <c r="BT13" i="93" s="1"/>
  <c r="CJ13" i="93" s="1"/>
  <c r="BP13" i="93"/>
  <c r="BO13" i="93"/>
  <c r="BN13" i="93"/>
  <c r="BH13" i="93"/>
  <c r="BI13" i="93" s="1"/>
  <c r="CI13" i="93" s="1"/>
  <c r="BF13" i="93"/>
  <c r="BG13" i="93" s="1"/>
  <c r="BB13" i="93"/>
  <c r="BA13" i="93"/>
  <c r="AY13" i="93" s="1"/>
  <c r="BC13" i="93" s="1"/>
  <c r="CH13" i="93" s="1"/>
  <c r="AZ13" i="93"/>
  <c r="AX13" i="93"/>
  <c r="AW13" i="93"/>
  <c r="AV13" i="93"/>
  <c r="AU13" i="93"/>
  <c r="AJ13" i="93"/>
  <c r="AK13" i="93" s="1"/>
  <c r="CG13" i="93" s="1"/>
  <c r="AH13" i="93"/>
  <c r="AI13" i="93" s="1"/>
  <c r="AE13" i="93"/>
  <c r="CF13" i="93" s="1"/>
  <c r="AD13" i="93"/>
  <c r="AC13" i="93"/>
  <c r="AB13" i="93"/>
  <c r="X13" i="93"/>
  <c r="Y13" i="93" s="1"/>
  <c r="CE13" i="93" s="1"/>
  <c r="V13" i="93"/>
  <c r="W13" i="93" s="1"/>
  <c r="R13" i="93"/>
  <c r="S13" i="93" s="1"/>
  <c r="Q13" i="93"/>
  <c r="P13" i="93"/>
  <c r="L13" i="93"/>
  <c r="M13" i="93" s="1"/>
  <c r="CC13" i="93" s="1"/>
  <c r="J13" i="93"/>
  <c r="K13" i="93" s="1"/>
  <c r="CK12" i="93"/>
  <c r="CF12" i="93"/>
  <c r="CE12" i="93"/>
  <c r="CC12" i="93"/>
  <c r="CA12" i="93"/>
  <c r="BZ12" i="93"/>
  <c r="BX12" i="93"/>
  <c r="BY12" i="93" s="1"/>
  <c r="BS12" i="93"/>
  <c r="BR12" i="93"/>
  <c r="BO12" i="93"/>
  <c r="BN12" i="93"/>
  <c r="BH12" i="93"/>
  <c r="BI12" i="93" s="1"/>
  <c r="CI12" i="93" s="1"/>
  <c r="BF12" i="93"/>
  <c r="BG12" i="93" s="1"/>
  <c r="BB12" i="93"/>
  <c r="BA12" i="93"/>
  <c r="AZ12" i="93"/>
  <c r="AX12" i="93"/>
  <c r="AY12" i="93" s="1"/>
  <c r="BC12" i="93" s="1"/>
  <c r="CH12" i="93" s="1"/>
  <c r="AW12" i="93"/>
  <c r="AV12" i="93"/>
  <c r="AU12" i="93"/>
  <c r="AK12" i="93"/>
  <c r="CG12" i="93" s="1"/>
  <c r="AJ12" i="93"/>
  <c r="AH12" i="93"/>
  <c r="AI12" i="93" s="1"/>
  <c r="AD12" i="93"/>
  <c r="AE12" i="93" s="1"/>
  <c r="AC12" i="93"/>
  <c r="AB12" i="93"/>
  <c r="X12" i="93"/>
  <c r="Y12" i="93" s="1"/>
  <c r="V12" i="93"/>
  <c r="W12" i="93" s="1"/>
  <c r="R12" i="93"/>
  <c r="S12" i="93" s="1"/>
  <c r="CD12" i="93" s="1"/>
  <c r="P12" i="93"/>
  <c r="Q12" i="93" s="1"/>
  <c r="Q7" i="93" s="1"/>
  <c r="M12" i="93"/>
  <c r="L12" i="93"/>
  <c r="J12" i="93"/>
  <c r="K12" i="93" s="1"/>
  <c r="CK11" i="93"/>
  <c r="CC11" i="93"/>
  <c r="CA11" i="93"/>
  <c r="BZ11" i="93"/>
  <c r="BX11" i="93"/>
  <c r="BY11" i="93" s="1"/>
  <c r="BS11" i="93"/>
  <c r="BR11" i="93"/>
  <c r="BQ11" i="93"/>
  <c r="BT11" i="93" s="1"/>
  <c r="CJ11" i="93" s="1"/>
  <c r="BP11" i="93"/>
  <c r="BO11" i="93"/>
  <c r="BN11" i="93"/>
  <c r="BH11" i="93"/>
  <c r="BI11" i="93" s="1"/>
  <c r="CI11" i="93" s="1"/>
  <c r="BG11" i="93"/>
  <c r="BF11" i="93"/>
  <c r="BB11" i="93"/>
  <c r="BA11" i="93"/>
  <c r="AZ11" i="93"/>
  <c r="AX11" i="93"/>
  <c r="AY11" i="93" s="1"/>
  <c r="BC11" i="93" s="1"/>
  <c r="CH11" i="93" s="1"/>
  <c r="AW11" i="93"/>
  <c r="AV11" i="93"/>
  <c r="AU11" i="93"/>
  <c r="AK11" i="93"/>
  <c r="CG11" i="93" s="1"/>
  <c r="AJ11" i="93"/>
  <c r="AH11" i="93"/>
  <c r="AI11" i="93" s="1"/>
  <c r="AE11" i="93"/>
  <c r="CF11" i="93" s="1"/>
  <c r="AD11" i="93"/>
  <c r="AB11" i="93"/>
  <c r="AC11" i="93" s="1"/>
  <c r="Y11" i="93"/>
  <c r="CE11" i="93" s="1"/>
  <c r="X11" i="93"/>
  <c r="V11" i="93"/>
  <c r="W11" i="93" s="1"/>
  <c r="W7" i="93" s="1"/>
  <c r="S11" i="93"/>
  <c r="CD11" i="93" s="1"/>
  <c r="R11" i="93"/>
  <c r="P11" i="93"/>
  <c r="Q11" i="93" s="1"/>
  <c r="M11" i="93"/>
  <c r="L11" i="93"/>
  <c r="J11" i="93"/>
  <c r="K11" i="93" s="1"/>
  <c r="K7" i="93" s="1"/>
  <c r="BG7" i="93"/>
  <c r="F7" i="93"/>
  <c r="E7" i="93"/>
  <c r="CF31" i="91"/>
  <c r="CC31" i="91"/>
  <c r="CA31" i="91"/>
  <c r="CK31" i="91" s="1"/>
  <c r="BZ31" i="91"/>
  <c r="BX31" i="91"/>
  <c r="BY31" i="91" s="1"/>
  <c r="BS31" i="91"/>
  <c r="BR31" i="91"/>
  <c r="BQ31" i="91"/>
  <c r="BT31" i="91" s="1"/>
  <c r="CJ31" i="91" s="1"/>
  <c r="BP31" i="91"/>
  <c r="BO31" i="91"/>
  <c r="BN31" i="91"/>
  <c r="BI31" i="91"/>
  <c r="CI31" i="91" s="1"/>
  <c r="BH31" i="91"/>
  <c r="BG31" i="91"/>
  <c r="BF31" i="91"/>
  <c r="BB31" i="91"/>
  <c r="BA31" i="91"/>
  <c r="AZ31" i="91"/>
  <c r="AW31" i="91"/>
  <c r="AV31" i="91"/>
  <c r="AU31" i="91"/>
  <c r="AX31" i="91" s="1"/>
  <c r="AY31" i="91" s="1"/>
  <c r="BC31" i="91" s="1"/>
  <c r="CH31" i="91" s="1"/>
  <c r="AK31" i="91"/>
  <c r="CG31" i="91" s="1"/>
  <c r="AJ31" i="91"/>
  <c r="AH31" i="91"/>
  <c r="AI31" i="91" s="1"/>
  <c r="AE31" i="91"/>
  <c r="AD31" i="91"/>
  <c r="AB31" i="91"/>
  <c r="AC31" i="91" s="1"/>
  <c r="Y31" i="91"/>
  <c r="CE31" i="91" s="1"/>
  <c r="X31" i="91"/>
  <c r="V31" i="91"/>
  <c r="W31" i="91" s="1"/>
  <c r="R31" i="91"/>
  <c r="S31" i="91" s="1"/>
  <c r="CD31" i="91" s="1"/>
  <c r="P31" i="91"/>
  <c r="Q31" i="91" s="1"/>
  <c r="M31" i="91"/>
  <c r="L31" i="91"/>
  <c r="J31" i="91"/>
  <c r="K31" i="91" s="1"/>
  <c r="CK30" i="91"/>
  <c r="CE30" i="91"/>
  <c r="CA30" i="91"/>
  <c r="BZ30" i="91"/>
  <c r="BX30" i="91"/>
  <c r="BY30" i="91" s="1"/>
  <c r="BS30" i="91"/>
  <c r="BR30" i="91"/>
  <c r="BQ30" i="91"/>
  <c r="BT30" i="91" s="1"/>
  <c r="CJ30" i="91" s="1"/>
  <c r="BP30" i="91"/>
  <c r="BO30" i="91"/>
  <c r="BN30" i="91"/>
  <c r="BH30" i="91"/>
  <c r="BI30" i="91" s="1"/>
  <c r="CI30" i="91" s="1"/>
  <c r="BG30" i="91"/>
  <c r="BF30" i="91"/>
  <c r="BB30" i="91"/>
  <c r="BA30" i="91"/>
  <c r="AZ30" i="91"/>
  <c r="AX30" i="91"/>
  <c r="AY30" i="91" s="1"/>
  <c r="BC30" i="91" s="1"/>
  <c r="CH30" i="91" s="1"/>
  <c r="AW30" i="91"/>
  <c r="AV30" i="91"/>
  <c r="AU30" i="91"/>
  <c r="AK30" i="91"/>
  <c r="CG30" i="91" s="1"/>
  <c r="AJ30" i="91"/>
  <c r="AH30" i="91"/>
  <c r="AI30" i="91" s="1"/>
  <c r="AD30" i="91"/>
  <c r="AE30" i="91" s="1"/>
  <c r="CF30" i="91" s="1"/>
  <c r="AB30" i="91"/>
  <c r="AC30" i="91" s="1"/>
  <c r="Y30" i="91"/>
  <c r="X30" i="91"/>
  <c r="V30" i="91"/>
  <c r="W30" i="91" s="1"/>
  <c r="R30" i="91"/>
  <c r="S30" i="91" s="1"/>
  <c r="CD30" i="91" s="1"/>
  <c r="P30" i="91"/>
  <c r="Q30" i="91" s="1"/>
  <c r="M30" i="91"/>
  <c r="CC30" i="91" s="1"/>
  <c r="L30" i="91"/>
  <c r="J30" i="91"/>
  <c r="K30" i="91" s="1"/>
  <c r="CG29" i="91"/>
  <c r="CA29" i="91"/>
  <c r="CK29" i="91" s="1"/>
  <c r="BZ29" i="91"/>
  <c r="BX29" i="91"/>
  <c r="BY29" i="91" s="1"/>
  <c r="BS29" i="91"/>
  <c r="BR29" i="91"/>
  <c r="BQ29" i="91"/>
  <c r="BP29" i="91"/>
  <c r="BO29" i="91"/>
  <c r="BN29" i="91"/>
  <c r="BH29" i="91"/>
  <c r="BI29" i="91" s="1"/>
  <c r="CI29" i="91" s="1"/>
  <c r="BF29" i="91"/>
  <c r="BG29" i="91" s="1"/>
  <c r="BB29" i="91"/>
  <c r="BA29" i="91"/>
  <c r="AZ29" i="91"/>
  <c r="AW29" i="91"/>
  <c r="AV29" i="91"/>
  <c r="AX29" i="91" s="1"/>
  <c r="AY29" i="91" s="1"/>
  <c r="BC29" i="91" s="1"/>
  <c r="CH29" i="91" s="1"/>
  <c r="AU29" i="91"/>
  <c r="AK29" i="91"/>
  <c r="AJ29" i="91"/>
  <c r="AH29" i="91"/>
  <c r="AI29" i="91" s="1"/>
  <c r="AD29" i="91"/>
  <c r="AE29" i="91" s="1"/>
  <c r="CF29" i="91" s="1"/>
  <c r="AB29" i="91"/>
  <c r="AC29" i="91" s="1"/>
  <c r="Y29" i="91"/>
  <c r="CE29" i="91" s="1"/>
  <c r="X29" i="91"/>
  <c r="V29" i="91"/>
  <c r="W29" i="91" s="1"/>
  <c r="S29" i="91"/>
  <c r="CD29" i="91" s="1"/>
  <c r="R29" i="91"/>
  <c r="Q29" i="91"/>
  <c r="P29" i="91"/>
  <c r="M29" i="91"/>
  <c r="CC29" i="91" s="1"/>
  <c r="L29" i="91"/>
  <c r="J29" i="91"/>
  <c r="K29" i="91" s="1"/>
  <c r="CK28" i="91"/>
  <c r="CG28" i="91"/>
  <c r="CC28" i="91"/>
  <c r="CA28" i="91"/>
  <c r="BZ28" i="91"/>
  <c r="BX28" i="91"/>
  <c r="BY28" i="91" s="1"/>
  <c r="BS28" i="91"/>
  <c r="BR28" i="91"/>
  <c r="BQ28" i="91"/>
  <c r="BT28" i="91" s="1"/>
  <c r="CJ28" i="91" s="1"/>
  <c r="BP28" i="91"/>
  <c r="BO28" i="91"/>
  <c r="BN28" i="91"/>
  <c r="BH28" i="91"/>
  <c r="BI28" i="91" s="1"/>
  <c r="CI28" i="91" s="1"/>
  <c r="BG28" i="91"/>
  <c r="BF28" i="91"/>
  <c r="BB28" i="91"/>
  <c r="BA28" i="91"/>
  <c r="AZ28" i="91"/>
  <c r="AX28" i="91"/>
  <c r="AY28" i="91" s="1"/>
  <c r="BC28" i="91" s="1"/>
  <c r="CH28" i="91" s="1"/>
  <c r="AW28" i="91"/>
  <c r="AV28" i="91"/>
  <c r="AU28" i="91"/>
  <c r="AK28" i="91"/>
  <c r="AJ28" i="91"/>
  <c r="AH28" i="91"/>
  <c r="AI28" i="91" s="1"/>
  <c r="AD28" i="91"/>
  <c r="AE28" i="91" s="1"/>
  <c r="CF28" i="91" s="1"/>
  <c r="AC28" i="91"/>
  <c r="AB28" i="91"/>
  <c r="Y28" i="91"/>
  <c r="CE28" i="91" s="1"/>
  <c r="X28" i="91"/>
  <c r="V28" i="91"/>
  <c r="W28" i="91" s="1"/>
  <c r="S28" i="91"/>
  <c r="CD28" i="91" s="1"/>
  <c r="R28" i="91"/>
  <c r="Q28" i="91"/>
  <c r="P28" i="91"/>
  <c r="M28" i="91"/>
  <c r="L28" i="91"/>
  <c r="J28" i="91"/>
  <c r="K28" i="91" s="1"/>
  <c r="CK27" i="91"/>
  <c r="CF27" i="91"/>
  <c r="CE27" i="91"/>
  <c r="CC27" i="91"/>
  <c r="CA27" i="91"/>
  <c r="BZ27" i="91"/>
  <c r="BX27" i="91"/>
  <c r="BY27" i="91" s="1"/>
  <c r="BS27" i="91"/>
  <c r="BR27" i="91"/>
  <c r="BQ27" i="91"/>
  <c r="BT27" i="91" s="1"/>
  <c r="CJ27" i="91" s="1"/>
  <c r="BP27" i="91"/>
  <c r="BO27" i="91"/>
  <c r="BN27" i="91"/>
  <c r="BI27" i="91"/>
  <c r="CI27" i="91" s="1"/>
  <c r="BH27" i="91"/>
  <c r="BF27" i="91"/>
  <c r="BG27" i="91" s="1"/>
  <c r="BB27" i="91"/>
  <c r="BA27" i="91"/>
  <c r="AZ27" i="91"/>
  <c r="AW27" i="91"/>
  <c r="AV27" i="91"/>
  <c r="AU27" i="91"/>
  <c r="AX27" i="91" s="1"/>
  <c r="AY27" i="91" s="1"/>
  <c r="BC27" i="91" s="1"/>
  <c r="CH27" i="91" s="1"/>
  <c r="AK27" i="91"/>
  <c r="CG27" i="91" s="1"/>
  <c r="AJ27" i="91"/>
  <c r="AH27" i="91"/>
  <c r="AI27" i="91" s="1"/>
  <c r="AE27" i="91"/>
  <c r="AD27" i="91"/>
  <c r="AB27" i="91"/>
  <c r="AC27" i="91" s="1"/>
  <c r="Y27" i="91"/>
  <c r="X27" i="91"/>
  <c r="V27" i="91"/>
  <c r="W27" i="91" s="1"/>
  <c r="S27" i="91"/>
  <c r="CD27" i="91" s="1"/>
  <c r="R27" i="91"/>
  <c r="P27" i="91"/>
  <c r="Q27" i="91" s="1"/>
  <c r="M27" i="91"/>
  <c r="L27" i="91"/>
  <c r="J27" i="91"/>
  <c r="K27" i="91" s="1"/>
  <c r="CE26" i="91"/>
  <c r="CA26" i="91"/>
  <c r="CK26" i="91" s="1"/>
  <c r="BZ26" i="91"/>
  <c r="BX26" i="91"/>
  <c r="BY26" i="91" s="1"/>
  <c r="BS26" i="91"/>
  <c r="BR26" i="91"/>
  <c r="BQ26" i="91"/>
  <c r="BP26" i="91"/>
  <c r="BO26" i="91"/>
  <c r="BN26" i="91"/>
  <c r="BH26" i="91"/>
  <c r="BI26" i="91" s="1"/>
  <c r="CI26" i="91" s="1"/>
  <c r="BF26" i="91"/>
  <c r="BG26" i="91" s="1"/>
  <c r="BB26" i="91"/>
  <c r="BA26" i="91"/>
  <c r="AZ26" i="91"/>
  <c r="AW26" i="91"/>
  <c r="AV26" i="91"/>
  <c r="AX26" i="91" s="1"/>
  <c r="AU26" i="91"/>
  <c r="AK26" i="91"/>
  <c r="CG26" i="91" s="1"/>
  <c r="AJ26" i="91"/>
  <c r="AH26" i="91"/>
  <c r="AI26" i="91" s="1"/>
  <c r="AD26" i="91"/>
  <c r="AE26" i="91" s="1"/>
  <c r="CF26" i="91" s="1"/>
  <c r="AB26" i="91"/>
  <c r="AC26" i="91" s="1"/>
  <c r="Y26" i="91"/>
  <c r="X26" i="91"/>
  <c r="V26" i="91"/>
  <c r="W26" i="91" s="1"/>
  <c r="R26" i="91"/>
  <c r="S26" i="91" s="1"/>
  <c r="CD26" i="91" s="1"/>
  <c r="Q26" i="91"/>
  <c r="P26" i="91"/>
  <c r="M26" i="91"/>
  <c r="CC26" i="91" s="1"/>
  <c r="L26" i="91"/>
  <c r="J26" i="91"/>
  <c r="K26" i="91" s="1"/>
  <c r="CK25" i="91"/>
  <c r="CG25" i="91"/>
  <c r="CE25" i="91"/>
  <c r="CA25" i="91"/>
  <c r="BZ25" i="91"/>
  <c r="BX25" i="91"/>
  <c r="BY25" i="91" s="1"/>
  <c r="BS25" i="91"/>
  <c r="BR25" i="91"/>
  <c r="BQ25" i="91"/>
  <c r="BT25" i="91" s="1"/>
  <c r="CJ25" i="91" s="1"/>
  <c r="BP25" i="91"/>
  <c r="BO25" i="91"/>
  <c r="BN25" i="91"/>
  <c r="BH25" i="91"/>
  <c r="BI25" i="91" s="1"/>
  <c r="CI25" i="91" s="1"/>
  <c r="BF25" i="91"/>
  <c r="BG25" i="91" s="1"/>
  <c r="BB25" i="91"/>
  <c r="BA25" i="91"/>
  <c r="AZ25" i="91"/>
  <c r="AX25" i="91"/>
  <c r="AY25" i="91" s="1"/>
  <c r="BC25" i="91" s="1"/>
  <c r="CH25" i="91" s="1"/>
  <c r="AW25" i="91"/>
  <c r="AV25" i="91"/>
  <c r="AU25" i="91"/>
  <c r="AK25" i="91"/>
  <c r="AJ25" i="91"/>
  <c r="AH25" i="91"/>
  <c r="AI25" i="91" s="1"/>
  <c r="AD25" i="91"/>
  <c r="AE25" i="91" s="1"/>
  <c r="CF25" i="91" s="1"/>
  <c r="AB25" i="91"/>
  <c r="AC25" i="91" s="1"/>
  <c r="Y25" i="91"/>
  <c r="X25" i="91"/>
  <c r="V25" i="91"/>
  <c r="W25" i="91" s="1"/>
  <c r="S25" i="91"/>
  <c r="CD25" i="91" s="1"/>
  <c r="R25" i="91"/>
  <c r="Q25" i="91"/>
  <c r="P25" i="91"/>
  <c r="M25" i="91"/>
  <c r="CC25" i="91" s="1"/>
  <c r="L25" i="91"/>
  <c r="J25" i="91"/>
  <c r="K25" i="91" s="1"/>
  <c r="CK24" i="91"/>
  <c r="CC24" i="91"/>
  <c r="CA24" i="91"/>
  <c r="BZ24" i="91"/>
  <c r="BX24" i="91"/>
  <c r="BY24" i="91" s="1"/>
  <c r="BS24" i="91"/>
  <c r="BR24" i="91"/>
  <c r="BQ24" i="91"/>
  <c r="BT24" i="91" s="1"/>
  <c r="CJ24" i="91" s="1"/>
  <c r="BP24" i="91"/>
  <c r="BO24" i="91"/>
  <c r="BN24" i="91"/>
  <c r="BH24" i="91"/>
  <c r="BI24" i="91" s="1"/>
  <c r="CI24" i="91" s="1"/>
  <c r="BG24" i="91"/>
  <c r="BF24" i="91"/>
  <c r="BB24" i="91"/>
  <c r="BA24" i="91"/>
  <c r="AZ24" i="91"/>
  <c r="AX24" i="91"/>
  <c r="AW24" i="91"/>
  <c r="AV24" i="91"/>
  <c r="AU24" i="91"/>
  <c r="AK24" i="91"/>
  <c r="CG24" i="91" s="1"/>
  <c r="AJ24" i="91"/>
  <c r="AH24" i="91"/>
  <c r="AI24" i="91" s="1"/>
  <c r="AD24" i="91"/>
  <c r="AE24" i="91" s="1"/>
  <c r="CF24" i="91" s="1"/>
  <c r="AC24" i="91"/>
  <c r="AB24" i="91"/>
  <c r="Y24" i="91"/>
  <c r="CE24" i="91" s="1"/>
  <c r="X24" i="91"/>
  <c r="V24" i="91"/>
  <c r="W24" i="91" s="1"/>
  <c r="S24" i="91"/>
  <c r="CD24" i="91" s="1"/>
  <c r="R24" i="91"/>
  <c r="Q24" i="91"/>
  <c r="P24" i="91"/>
  <c r="M24" i="91"/>
  <c r="L24" i="91"/>
  <c r="J24" i="91"/>
  <c r="K24" i="91" s="1"/>
  <c r="CK23" i="91"/>
  <c r="CF23" i="91"/>
  <c r="CE23" i="91"/>
  <c r="CA23" i="91"/>
  <c r="BZ23" i="91"/>
  <c r="BX23" i="91"/>
  <c r="BY23" i="91" s="1"/>
  <c r="BS23" i="91"/>
  <c r="BR23" i="91"/>
  <c r="BQ23" i="91"/>
  <c r="BP23" i="91"/>
  <c r="BO23" i="91"/>
  <c r="BN23" i="91"/>
  <c r="BI23" i="91"/>
  <c r="CI23" i="91" s="1"/>
  <c r="BH23" i="91"/>
  <c r="BF23" i="91"/>
  <c r="BG23" i="91" s="1"/>
  <c r="BB23" i="91"/>
  <c r="BA23" i="91"/>
  <c r="AZ23" i="91"/>
  <c r="AW23" i="91"/>
  <c r="AV23" i="91"/>
  <c r="AU23" i="91"/>
  <c r="AX23" i="91" s="1"/>
  <c r="AK23" i="91"/>
  <c r="CG23" i="91" s="1"/>
  <c r="AJ23" i="91"/>
  <c r="AH23" i="91"/>
  <c r="AI23" i="91" s="1"/>
  <c r="AE23" i="91"/>
  <c r="AD23" i="91"/>
  <c r="AB23" i="91"/>
  <c r="AC23" i="91" s="1"/>
  <c r="Y23" i="91"/>
  <c r="X23" i="91"/>
  <c r="V23" i="91"/>
  <c r="W23" i="91" s="1"/>
  <c r="S23" i="91"/>
  <c r="CD23" i="91" s="1"/>
  <c r="R23" i="91"/>
  <c r="P23" i="91"/>
  <c r="Q23" i="91" s="1"/>
  <c r="M23" i="91"/>
  <c r="CC23" i="91" s="1"/>
  <c r="L23" i="91"/>
  <c r="J23" i="91"/>
  <c r="K23" i="91" s="1"/>
  <c r="CG22" i="91"/>
  <c r="CE22" i="91"/>
  <c r="CC22" i="91"/>
  <c r="CA22" i="91"/>
  <c r="CK22" i="91" s="1"/>
  <c r="BZ22" i="91"/>
  <c r="BX22" i="91"/>
  <c r="BY22" i="91" s="1"/>
  <c r="BS22" i="91"/>
  <c r="BR22" i="91"/>
  <c r="BQ22" i="91"/>
  <c r="BP22" i="91"/>
  <c r="BO22" i="91"/>
  <c r="BN22" i="91"/>
  <c r="BH22" i="91"/>
  <c r="BI22" i="91" s="1"/>
  <c r="CI22" i="91" s="1"/>
  <c r="BF22" i="91"/>
  <c r="BG22" i="91" s="1"/>
  <c r="BB22" i="91"/>
  <c r="BA22" i="91"/>
  <c r="AZ22" i="91"/>
  <c r="AX22" i="91"/>
  <c r="AY22" i="91" s="1"/>
  <c r="BC22" i="91" s="1"/>
  <c r="CH22" i="91" s="1"/>
  <c r="AW22" i="91"/>
  <c r="AV22" i="91"/>
  <c r="AU22" i="91"/>
  <c r="AK22" i="91"/>
  <c r="AJ22" i="91"/>
  <c r="AH22" i="91"/>
  <c r="AI22" i="91" s="1"/>
  <c r="AD22" i="91"/>
  <c r="AE22" i="91" s="1"/>
  <c r="CF22" i="91" s="1"/>
  <c r="AB22" i="91"/>
  <c r="AC22" i="91" s="1"/>
  <c r="Y22" i="91"/>
  <c r="X22" i="91"/>
  <c r="V22" i="91"/>
  <c r="W22" i="91" s="1"/>
  <c r="R22" i="91"/>
  <c r="S22" i="91" s="1"/>
  <c r="CD22" i="91" s="1"/>
  <c r="Q22" i="91"/>
  <c r="P22" i="91"/>
  <c r="M22" i="91"/>
  <c r="L22" i="91"/>
  <c r="J22" i="91"/>
  <c r="K22" i="91" s="1"/>
  <c r="CK21" i="91"/>
  <c r="CG21" i="91"/>
  <c r="CE21" i="91"/>
  <c r="CA21" i="91"/>
  <c r="BZ21" i="91"/>
  <c r="BX21" i="91"/>
  <c r="BY21" i="91" s="1"/>
  <c r="BS21" i="91"/>
  <c r="BR21" i="91"/>
  <c r="BQ21" i="91"/>
  <c r="BT21" i="91" s="1"/>
  <c r="CJ21" i="91" s="1"/>
  <c r="BP21" i="91"/>
  <c r="BO21" i="91"/>
  <c r="BN21" i="91"/>
  <c r="BH21" i="91"/>
  <c r="BI21" i="91" s="1"/>
  <c r="CI21" i="91" s="1"/>
  <c r="BF21" i="91"/>
  <c r="BG21" i="91" s="1"/>
  <c r="BB21" i="91"/>
  <c r="BA21" i="91"/>
  <c r="AZ21" i="91"/>
  <c r="AW21" i="91"/>
  <c r="AV21" i="91"/>
  <c r="AX21" i="91" s="1"/>
  <c r="AY21" i="91" s="1"/>
  <c r="BC21" i="91" s="1"/>
  <c r="CH21" i="91" s="1"/>
  <c r="AU21" i="91"/>
  <c r="AK21" i="91"/>
  <c r="AJ21" i="91"/>
  <c r="AH21" i="91"/>
  <c r="AI21" i="91" s="1"/>
  <c r="AD21" i="91"/>
  <c r="AE21" i="91" s="1"/>
  <c r="CF21" i="91" s="1"/>
  <c r="AB21" i="91"/>
  <c r="AC21" i="91" s="1"/>
  <c r="Y21" i="91"/>
  <c r="X21" i="91"/>
  <c r="V21" i="91"/>
  <c r="W21" i="91" s="1"/>
  <c r="S21" i="91"/>
  <c r="CD21" i="91" s="1"/>
  <c r="R21" i="91"/>
  <c r="Q21" i="91"/>
  <c r="P21" i="91"/>
  <c r="M21" i="91"/>
  <c r="CC21" i="91" s="1"/>
  <c r="L21" i="91"/>
  <c r="J21" i="91"/>
  <c r="K21" i="91" s="1"/>
  <c r="CK20" i="91"/>
  <c r="CC20" i="91"/>
  <c r="CA20" i="91"/>
  <c r="BZ20" i="91"/>
  <c r="BX20" i="91"/>
  <c r="BY20" i="91" s="1"/>
  <c r="BS20" i="91"/>
  <c r="BR20" i="91"/>
  <c r="BQ20" i="91"/>
  <c r="BT20" i="91" s="1"/>
  <c r="CJ20" i="91" s="1"/>
  <c r="BP20" i="91"/>
  <c r="BO20" i="91"/>
  <c r="BN20" i="91"/>
  <c r="BH20" i="91"/>
  <c r="BI20" i="91" s="1"/>
  <c r="CI20" i="91" s="1"/>
  <c r="BG20" i="91"/>
  <c r="BF20" i="91"/>
  <c r="BB20" i="91"/>
  <c r="BA20" i="91"/>
  <c r="AZ20" i="91"/>
  <c r="AX20" i="91"/>
  <c r="AY20" i="91" s="1"/>
  <c r="BC20" i="91" s="1"/>
  <c r="CH20" i="91" s="1"/>
  <c r="AW20" i="91"/>
  <c r="AV20" i="91"/>
  <c r="AU20" i="91"/>
  <c r="AK20" i="91"/>
  <c r="CG20" i="91" s="1"/>
  <c r="AJ20" i="91"/>
  <c r="AH20" i="91"/>
  <c r="AI20" i="91" s="1"/>
  <c r="AD20" i="91"/>
  <c r="AE20" i="91" s="1"/>
  <c r="CF20" i="91" s="1"/>
  <c r="AC20" i="91"/>
  <c r="AB20" i="91"/>
  <c r="Y20" i="91"/>
  <c r="CE20" i="91" s="1"/>
  <c r="X20" i="91"/>
  <c r="V20" i="91"/>
  <c r="W20" i="91" s="1"/>
  <c r="S20" i="91"/>
  <c r="CD20" i="91" s="1"/>
  <c r="R20" i="91"/>
  <c r="Q20" i="91"/>
  <c r="P20" i="91"/>
  <c r="M20" i="91"/>
  <c r="L20" i="91"/>
  <c r="J20" i="91"/>
  <c r="K20" i="91" s="1"/>
  <c r="CK19" i="91"/>
  <c r="CF19" i="91"/>
  <c r="CE19" i="91"/>
  <c r="CA19" i="91"/>
  <c r="BZ19" i="91"/>
  <c r="BX19" i="91"/>
  <c r="BY19" i="91" s="1"/>
  <c r="BS19" i="91"/>
  <c r="BR19" i="91"/>
  <c r="BQ19" i="91"/>
  <c r="BT19" i="91" s="1"/>
  <c r="CJ19" i="91" s="1"/>
  <c r="BP19" i="91"/>
  <c r="BO19" i="91"/>
  <c r="BN19" i="91"/>
  <c r="BI19" i="91"/>
  <c r="CI19" i="91" s="1"/>
  <c r="BH19" i="91"/>
  <c r="BG19" i="91"/>
  <c r="BF19" i="91"/>
  <c r="BB19" i="91"/>
  <c r="BA19" i="91"/>
  <c r="AZ19" i="91"/>
  <c r="AW19" i="91"/>
  <c r="AV19" i="91"/>
  <c r="AU19" i="91"/>
  <c r="AK19" i="91"/>
  <c r="CG19" i="91" s="1"/>
  <c r="AJ19" i="91"/>
  <c r="AH19" i="91"/>
  <c r="AI19" i="91" s="1"/>
  <c r="AE19" i="91"/>
  <c r="AD19" i="91"/>
  <c r="AB19" i="91"/>
  <c r="AC19" i="91" s="1"/>
  <c r="Y19" i="91"/>
  <c r="X19" i="91"/>
  <c r="V19" i="91"/>
  <c r="W19" i="91" s="1"/>
  <c r="S19" i="91"/>
  <c r="CD19" i="91" s="1"/>
  <c r="R19" i="91"/>
  <c r="P19" i="91"/>
  <c r="Q19" i="91" s="1"/>
  <c r="M19" i="91"/>
  <c r="CC19" i="91" s="1"/>
  <c r="L19" i="91"/>
  <c r="J19" i="91"/>
  <c r="K19" i="91" s="1"/>
  <c r="CE18" i="91"/>
  <c r="CA18" i="91"/>
  <c r="CK18" i="91" s="1"/>
  <c r="BZ18" i="91"/>
  <c r="BX18" i="91"/>
  <c r="BY18" i="91" s="1"/>
  <c r="BS18" i="91"/>
  <c r="BR18" i="91"/>
  <c r="BQ18" i="91"/>
  <c r="BT18" i="91" s="1"/>
  <c r="CJ18" i="91" s="1"/>
  <c r="BP18" i="91"/>
  <c r="BO18" i="91"/>
  <c r="BN18" i="91"/>
  <c r="BH18" i="91"/>
  <c r="BI18" i="91" s="1"/>
  <c r="CI18" i="91" s="1"/>
  <c r="BF18" i="91"/>
  <c r="BG18" i="91" s="1"/>
  <c r="BB18" i="91"/>
  <c r="BA18" i="91"/>
  <c r="AZ18" i="91"/>
  <c r="AX18" i="91"/>
  <c r="AY18" i="91" s="1"/>
  <c r="BC18" i="91" s="1"/>
  <c r="CH18" i="91" s="1"/>
  <c r="AW18" i="91"/>
  <c r="AV18" i="91"/>
  <c r="AU18" i="91"/>
  <c r="AK18" i="91"/>
  <c r="CG18" i="91" s="1"/>
  <c r="AJ18" i="91"/>
  <c r="AH18" i="91"/>
  <c r="AI18" i="91" s="1"/>
  <c r="AD18" i="91"/>
  <c r="AE18" i="91" s="1"/>
  <c r="CF18" i="91" s="1"/>
  <c r="AB18" i="91"/>
  <c r="AC18" i="91" s="1"/>
  <c r="Y18" i="91"/>
  <c r="X18" i="91"/>
  <c r="V18" i="91"/>
  <c r="W18" i="91" s="1"/>
  <c r="R18" i="91"/>
  <c r="S18" i="91" s="1"/>
  <c r="CD18" i="91" s="1"/>
  <c r="Q18" i="91"/>
  <c r="P18" i="91"/>
  <c r="M18" i="91"/>
  <c r="CC18" i="91" s="1"/>
  <c r="L18" i="91"/>
  <c r="J18" i="91"/>
  <c r="K18" i="91" s="1"/>
  <c r="CG17" i="91"/>
  <c r="CE17" i="91"/>
  <c r="CA17" i="91"/>
  <c r="CK17" i="91" s="1"/>
  <c r="BZ17" i="91"/>
  <c r="BX17" i="91"/>
  <c r="BY17" i="91" s="1"/>
  <c r="BS17" i="91"/>
  <c r="BR17" i="91"/>
  <c r="BQ17" i="91"/>
  <c r="BP17" i="91"/>
  <c r="BO17" i="91"/>
  <c r="BN17" i="91"/>
  <c r="BH17" i="91"/>
  <c r="BI17" i="91" s="1"/>
  <c r="CI17" i="91" s="1"/>
  <c r="BF17" i="91"/>
  <c r="BG17" i="91" s="1"/>
  <c r="BB17" i="91"/>
  <c r="BA17" i="91"/>
  <c r="AZ17" i="91"/>
  <c r="AX17" i="91"/>
  <c r="AY17" i="91" s="1"/>
  <c r="BC17" i="91" s="1"/>
  <c r="CH17" i="91" s="1"/>
  <c r="AW17" i="91"/>
  <c r="AV17" i="91"/>
  <c r="AU17" i="91"/>
  <c r="AK17" i="91"/>
  <c r="AJ17" i="91"/>
  <c r="AH17" i="91"/>
  <c r="AI17" i="91" s="1"/>
  <c r="AD17" i="91"/>
  <c r="AE17" i="91" s="1"/>
  <c r="CF17" i="91" s="1"/>
  <c r="AC17" i="91"/>
  <c r="AB17" i="91"/>
  <c r="Y17" i="91"/>
  <c r="X17" i="91"/>
  <c r="V17" i="91"/>
  <c r="W17" i="91" s="1"/>
  <c r="S17" i="91"/>
  <c r="CD17" i="91" s="1"/>
  <c r="R17" i="91"/>
  <c r="P17" i="91"/>
  <c r="Q17" i="91" s="1"/>
  <c r="M17" i="91"/>
  <c r="CC17" i="91" s="1"/>
  <c r="L17" i="91"/>
  <c r="J17" i="91"/>
  <c r="K17" i="91" s="1"/>
  <c r="CK16" i="91"/>
  <c r="CG16" i="91"/>
  <c r="CC16" i="91"/>
  <c r="CA16" i="91"/>
  <c r="BZ16" i="91"/>
  <c r="BX16" i="91"/>
  <c r="BY16" i="91" s="1"/>
  <c r="BS16" i="91"/>
  <c r="BR16" i="91"/>
  <c r="BQ16" i="91"/>
  <c r="BT16" i="91" s="1"/>
  <c r="CJ16" i="91" s="1"/>
  <c r="BP16" i="91"/>
  <c r="BO16" i="91"/>
  <c r="BN16" i="91"/>
  <c r="BI16" i="91"/>
  <c r="CI16" i="91" s="1"/>
  <c r="BH16" i="91"/>
  <c r="BG16" i="91"/>
  <c r="BF16" i="91"/>
  <c r="BB16" i="91"/>
  <c r="BA16" i="91"/>
  <c r="AZ16" i="91"/>
  <c r="AY16" i="91"/>
  <c r="BC16" i="91" s="1"/>
  <c r="CH16" i="91" s="1"/>
  <c r="AX16" i="91"/>
  <c r="AW16" i="91"/>
  <c r="AV16" i="91"/>
  <c r="AU16" i="91"/>
  <c r="AK16" i="91"/>
  <c r="AJ16" i="91"/>
  <c r="AH16" i="91"/>
  <c r="AI16" i="91" s="1"/>
  <c r="AE16" i="91"/>
  <c r="CF16" i="91" s="1"/>
  <c r="AD16" i="91"/>
  <c r="AC16" i="91"/>
  <c r="AB16" i="91"/>
  <c r="Y16" i="91"/>
  <c r="CE16" i="91" s="1"/>
  <c r="X16" i="91"/>
  <c r="V16" i="91"/>
  <c r="W16" i="91" s="1"/>
  <c r="R16" i="91"/>
  <c r="S16" i="91" s="1"/>
  <c r="CD16" i="91" s="1"/>
  <c r="Q16" i="91"/>
  <c r="P16" i="91"/>
  <c r="M16" i="91"/>
  <c r="L16" i="91"/>
  <c r="J16" i="91"/>
  <c r="K16" i="91" s="1"/>
  <c r="CK15" i="91"/>
  <c r="CF15" i="91"/>
  <c r="CE15" i="91"/>
  <c r="CC15" i="91"/>
  <c r="CA15" i="91"/>
  <c r="BZ15" i="91"/>
  <c r="BX15" i="91"/>
  <c r="BY15" i="91" s="1"/>
  <c r="BS15" i="91"/>
  <c r="BR15" i="91"/>
  <c r="BQ15" i="91"/>
  <c r="BP15" i="91"/>
  <c r="BO15" i="91"/>
  <c r="BN15" i="91"/>
  <c r="BI15" i="91"/>
  <c r="CI15" i="91" s="1"/>
  <c r="BH15" i="91"/>
  <c r="BF15" i="91"/>
  <c r="BG15" i="91" s="1"/>
  <c r="BB15" i="91"/>
  <c r="BA15" i="91"/>
  <c r="AZ15" i="91"/>
  <c r="AW15" i="91"/>
  <c r="AV15" i="91"/>
  <c r="AU15" i="91"/>
  <c r="AK15" i="91"/>
  <c r="CG15" i="91" s="1"/>
  <c r="AJ15" i="91"/>
  <c r="AH15" i="91"/>
  <c r="AI15" i="91" s="1"/>
  <c r="AE15" i="91"/>
  <c r="AD15" i="91"/>
  <c r="AB15" i="91"/>
  <c r="AC15" i="91" s="1"/>
  <c r="Y15" i="91"/>
  <c r="X15" i="91"/>
  <c r="V15" i="91"/>
  <c r="W15" i="91" s="1"/>
  <c r="S15" i="91"/>
  <c r="CD15" i="91" s="1"/>
  <c r="R15" i="91"/>
  <c r="P15" i="91"/>
  <c r="Q15" i="91" s="1"/>
  <c r="M15" i="91"/>
  <c r="L15" i="91"/>
  <c r="J15" i="91"/>
  <c r="K15" i="91" s="1"/>
  <c r="CG14" i="91"/>
  <c r="CE14" i="91"/>
  <c r="CA14" i="91"/>
  <c r="CK14" i="91" s="1"/>
  <c r="BZ14" i="91"/>
  <c r="BX14" i="91"/>
  <c r="BY14" i="91" s="1"/>
  <c r="BY7" i="91" s="1"/>
  <c r="BS14" i="91"/>
  <c r="BR14" i="91"/>
  <c r="BQ14" i="91"/>
  <c r="BP14" i="91"/>
  <c r="BO14" i="91"/>
  <c r="BN14" i="91"/>
  <c r="BI14" i="91"/>
  <c r="CI14" i="91" s="1"/>
  <c r="BH14" i="91"/>
  <c r="BF14" i="91"/>
  <c r="BG14" i="91" s="1"/>
  <c r="BB14" i="91"/>
  <c r="BA14" i="91"/>
  <c r="AZ14" i="91"/>
  <c r="AW14" i="91"/>
  <c r="AV14" i="91"/>
  <c r="AU14" i="91"/>
  <c r="AX14" i="91" s="1"/>
  <c r="AY14" i="91" s="1"/>
  <c r="BC14" i="91" s="1"/>
  <c r="CH14" i="91" s="1"/>
  <c r="AK14" i="91"/>
  <c r="AJ14" i="91"/>
  <c r="AH14" i="91"/>
  <c r="AI14" i="91" s="1"/>
  <c r="AD14" i="91"/>
  <c r="AE14" i="91" s="1"/>
  <c r="CF14" i="91" s="1"/>
  <c r="AB14" i="91"/>
  <c r="AC14" i="91" s="1"/>
  <c r="Y14" i="91"/>
  <c r="X14" i="91"/>
  <c r="V14" i="91"/>
  <c r="W14" i="91" s="1"/>
  <c r="R14" i="91"/>
  <c r="S14" i="91" s="1"/>
  <c r="CD14" i="91" s="1"/>
  <c r="Q14" i="91"/>
  <c r="P14" i="91"/>
  <c r="M14" i="91"/>
  <c r="CC14" i="91" s="1"/>
  <c r="L14" i="91"/>
  <c r="J14" i="91"/>
  <c r="K14" i="91" s="1"/>
  <c r="CG13" i="91"/>
  <c r="CE13" i="91"/>
  <c r="CA13" i="91"/>
  <c r="CK13" i="91" s="1"/>
  <c r="BZ13" i="91"/>
  <c r="BX13" i="91"/>
  <c r="BY13" i="91" s="1"/>
  <c r="BS13" i="91"/>
  <c r="BR13" i="91"/>
  <c r="BQ13" i="91"/>
  <c r="BT13" i="91" s="1"/>
  <c r="CJ13" i="91" s="1"/>
  <c r="BP13" i="91"/>
  <c r="BO13" i="91"/>
  <c r="BN13" i="91"/>
  <c r="BH13" i="91"/>
  <c r="BI13" i="91" s="1"/>
  <c r="CI13" i="91" s="1"/>
  <c r="BG13" i="91"/>
  <c r="BF13" i="91"/>
  <c r="BB13" i="91"/>
  <c r="BA13" i="91"/>
  <c r="AZ13" i="91"/>
  <c r="AW13" i="91"/>
  <c r="AV13" i="91"/>
  <c r="AX13" i="91" s="1"/>
  <c r="AY13" i="91" s="1"/>
  <c r="BC13" i="91" s="1"/>
  <c r="CH13" i="91" s="1"/>
  <c r="AU13" i="91"/>
  <c r="AK13" i="91"/>
  <c r="AJ13" i="91"/>
  <c r="AH13" i="91"/>
  <c r="AI13" i="91" s="1"/>
  <c r="AD13" i="91"/>
  <c r="AE13" i="91" s="1"/>
  <c r="CF13" i="91" s="1"/>
  <c r="AC13" i="91"/>
  <c r="AB13" i="91"/>
  <c r="Y13" i="91"/>
  <c r="X13" i="91"/>
  <c r="V13" i="91"/>
  <c r="W13" i="91" s="1"/>
  <c r="S13" i="91"/>
  <c r="CD13" i="91" s="1"/>
  <c r="R13" i="91"/>
  <c r="P13" i="91"/>
  <c r="Q13" i="91" s="1"/>
  <c r="M13" i="91"/>
  <c r="CC13" i="91" s="1"/>
  <c r="L13" i="91"/>
  <c r="J13" i="91"/>
  <c r="K13" i="91" s="1"/>
  <c r="CK12" i="91"/>
  <c r="CG12" i="91"/>
  <c r="CC12" i="91"/>
  <c r="CA12" i="91"/>
  <c r="BZ12" i="91"/>
  <c r="BX12" i="91"/>
  <c r="BY12" i="91" s="1"/>
  <c r="BS12" i="91"/>
  <c r="BR12" i="91"/>
  <c r="BQ12" i="91"/>
  <c r="BT12" i="91" s="1"/>
  <c r="CJ12" i="91" s="1"/>
  <c r="BP12" i="91"/>
  <c r="BO12" i="91"/>
  <c r="BN12" i="91"/>
  <c r="BI12" i="91"/>
  <c r="CI12" i="91" s="1"/>
  <c r="BH12" i="91"/>
  <c r="BG12" i="91"/>
  <c r="BF12" i="91"/>
  <c r="BB12" i="91"/>
  <c r="BA12" i="91"/>
  <c r="AZ12" i="91"/>
  <c r="AW12" i="91"/>
  <c r="AV12" i="91"/>
  <c r="AU12" i="91"/>
  <c r="AX12" i="91" s="1"/>
  <c r="AY12" i="91" s="1"/>
  <c r="BC12" i="91" s="1"/>
  <c r="CH12" i="91" s="1"/>
  <c r="AK12" i="91"/>
  <c r="AJ12" i="91"/>
  <c r="AH12" i="91"/>
  <c r="AI12" i="91" s="1"/>
  <c r="AE12" i="91"/>
  <c r="CF12" i="91" s="1"/>
  <c r="AD12" i="91"/>
  <c r="AC12" i="91"/>
  <c r="AB12" i="91"/>
  <c r="Y12" i="91"/>
  <c r="CE12" i="91" s="1"/>
  <c r="X12" i="91"/>
  <c r="V12" i="91"/>
  <c r="W12" i="91" s="1"/>
  <c r="R12" i="91"/>
  <c r="S12" i="91" s="1"/>
  <c r="CD12" i="91" s="1"/>
  <c r="Q12" i="91"/>
  <c r="P12" i="91"/>
  <c r="M12" i="91"/>
  <c r="L12" i="91"/>
  <c r="J12" i="91"/>
  <c r="K12" i="91" s="1"/>
  <c r="CF11" i="91"/>
  <c r="CE11" i="91"/>
  <c r="CC11" i="91"/>
  <c r="CA11" i="91"/>
  <c r="CK11" i="91" s="1"/>
  <c r="BZ11" i="91"/>
  <c r="BX11" i="91"/>
  <c r="BY11" i="91" s="1"/>
  <c r="BS11" i="91"/>
  <c r="BR11" i="91"/>
  <c r="BQ11" i="91"/>
  <c r="BP11" i="91"/>
  <c r="BO11" i="91"/>
  <c r="BN11" i="91"/>
  <c r="BI11" i="91"/>
  <c r="CI11" i="91" s="1"/>
  <c r="BH11" i="91"/>
  <c r="BF11" i="91"/>
  <c r="BG11" i="91" s="1"/>
  <c r="BB11" i="91"/>
  <c r="BA11" i="91"/>
  <c r="AZ11" i="91"/>
  <c r="AW11" i="91"/>
  <c r="AV11" i="91"/>
  <c r="AX11" i="91" s="1"/>
  <c r="AU11" i="91"/>
  <c r="AK11" i="91"/>
  <c r="CG11" i="91" s="1"/>
  <c r="AJ11" i="91"/>
  <c r="AH11" i="91"/>
  <c r="AI11" i="91" s="1"/>
  <c r="AE11" i="91"/>
  <c r="AD11" i="91"/>
  <c r="AB11" i="91"/>
  <c r="AC11" i="91" s="1"/>
  <c r="AC7" i="91" s="1"/>
  <c r="Y11" i="91"/>
  <c r="X11" i="91"/>
  <c r="V11" i="91"/>
  <c r="W11" i="91" s="1"/>
  <c r="W7" i="91" s="1"/>
  <c r="S11" i="91"/>
  <c r="CD11" i="91" s="1"/>
  <c r="R11" i="91"/>
  <c r="P11" i="91"/>
  <c r="Q11" i="91" s="1"/>
  <c r="M11" i="91"/>
  <c r="L11" i="91"/>
  <c r="J11" i="91"/>
  <c r="K11" i="91" s="1"/>
  <c r="K7" i="91" s="1"/>
  <c r="F7" i="91"/>
  <c r="E7" i="91"/>
  <c r="CG31" i="38"/>
  <c r="BZ31" i="38"/>
  <c r="CA31" i="38" s="1"/>
  <c r="CK31" i="38" s="1"/>
  <c r="BY31" i="38"/>
  <c r="BX31" i="38"/>
  <c r="BS31" i="38"/>
  <c r="BR31" i="38"/>
  <c r="BO31" i="38"/>
  <c r="BN31" i="38"/>
  <c r="BH31" i="38"/>
  <c r="BI31" i="38" s="1"/>
  <c r="CI31" i="38" s="1"/>
  <c r="BF31" i="38"/>
  <c r="BG31" i="38" s="1"/>
  <c r="BB31" i="38"/>
  <c r="BA31" i="38"/>
  <c r="AZ31" i="38"/>
  <c r="AW31" i="38"/>
  <c r="AV31" i="38"/>
  <c r="AX31" i="38" s="1"/>
  <c r="AY31" i="38" s="1"/>
  <c r="BC31" i="38" s="1"/>
  <c r="CH31" i="38" s="1"/>
  <c r="AU31" i="38"/>
  <c r="AJ31" i="38"/>
  <c r="AK31" i="38" s="1"/>
  <c r="AI31" i="38"/>
  <c r="AH31" i="38"/>
  <c r="AE31" i="38"/>
  <c r="CF31" i="38" s="1"/>
  <c r="AD31" i="38"/>
  <c r="AC31" i="38"/>
  <c r="AB31" i="38"/>
  <c r="X31" i="38"/>
  <c r="Y31" i="38" s="1"/>
  <c r="CE31" i="38" s="1"/>
  <c r="W31" i="38"/>
  <c r="V31" i="38"/>
  <c r="R31" i="38"/>
  <c r="S31" i="38" s="1"/>
  <c r="CD31" i="38" s="1"/>
  <c r="Q31" i="38"/>
  <c r="P31" i="38"/>
  <c r="L31" i="38"/>
  <c r="M31" i="38" s="1"/>
  <c r="CC31" i="38" s="1"/>
  <c r="K31" i="38"/>
  <c r="J31" i="38"/>
  <c r="CE30" i="38"/>
  <c r="CD30" i="38"/>
  <c r="BZ30" i="38"/>
  <c r="CA30" i="38" s="1"/>
  <c r="CK30" i="38" s="1"/>
  <c r="BY30" i="38"/>
  <c r="BX30" i="38"/>
  <c r="BS30" i="38"/>
  <c r="BR30" i="38"/>
  <c r="BO30" i="38"/>
  <c r="BN30" i="38"/>
  <c r="BH30" i="38"/>
  <c r="BI30" i="38" s="1"/>
  <c r="CI30" i="38" s="1"/>
  <c r="BF30" i="38"/>
  <c r="BG30" i="38" s="1"/>
  <c r="BB30" i="38"/>
  <c r="BA30" i="38"/>
  <c r="AZ30" i="38"/>
  <c r="AX30" i="38"/>
  <c r="AY30" i="38" s="1"/>
  <c r="BC30" i="38" s="1"/>
  <c r="CH30" i="38" s="1"/>
  <c r="AW30" i="38"/>
  <c r="AV30" i="38"/>
  <c r="AU30" i="38"/>
  <c r="AJ30" i="38"/>
  <c r="AK30" i="38" s="1"/>
  <c r="CG30" i="38" s="1"/>
  <c r="AI30" i="38"/>
  <c r="AH30" i="38"/>
  <c r="AD30" i="38"/>
  <c r="AE30" i="38" s="1"/>
  <c r="CF30" i="38" s="1"/>
  <c r="AC30" i="38"/>
  <c r="AB30" i="38"/>
  <c r="X30" i="38"/>
  <c r="Y30" i="38" s="1"/>
  <c r="W30" i="38"/>
  <c r="V30" i="38"/>
  <c r="R30" i="38"/>
  <c r="S30" i="38" s="1"/>
  <c r="Q30" i="38"/>
  <c r="P30" i="38"/>
  <c r="L30" i="38"/>
  <c r="M30" i="38" s="1"/>
  <c r="CC30" i="38" s="1"/>
  <c r="K30" i="38"/>
  <c r="J30" i="38"/>
  <c r="CI29" i="38"/>
  <c r="CE29" i="38"/>
  <c r="BZ29" i="38"/>
  <c r="CA29" i="38" s="1"/>
  <c r="CK29" i="38" s="1"/>
  <c r="BY29" i="38"/>
  <c r="BX29" i="38"/>
  <c r="BS29" i="38"/>
  <c r="BR29" i="38"/>
  <c r="BO29" i="38"/>
  <c r="BN29" i="38"/>
  <c r="BH29" i="38"/>
  <c r="BI29" i="38" s="1"/>
  <c r="BF29" i="38"/>
  <c r="BG29" i="38" s="1"/>
  <c r="BB29" i="38"/>
  <c r="BA29" i="38"/>
  <c r="AZ29" i="38"/>
  <c r="AW29" i="38"/>
  <c r="AX29" i="38" s="1"/>
  <c r="AV29" i="38"/>
  <c r="AU29" i="38"/>
  <c r="AJ29" i="38"/>
  <c r="AK29" i="38" s="1"/>
  <c r="CG29" i="38" s="1"/>
  <c r="AI29" i="38"/>
  <c r="AH29" i="38"/>
  <c r="AE29" i="38"/>
  <c r="CF29" i="38" s="1"/>
  <c r="AD29" i="38"/>
  <c r="AC29" i="38"/>
  <c r="AB29" i="38"/>
  <c r="X29" i="38"/>
  <c r="Y29" i="38" s="1"/>
  <c r="W29" i="38"/>
  <c r="V29" i="38"/>
  <c r="R29" i="38"/>
  <c r="S29" i="38" s="1"/>
  <c r="CD29" i="38" s="1"/>
  <c r="Q29" i="38"/>
  <c r="P29" i="38"/>
  <c r="L29" i="38"/>
  <c r="M29" i="38" s="1"/>
  <c r="CC29" i="38" s="1"/>
  <c r="K29" i="38"/>
  <c r="J29" i="38"/>
  <c r="CD28" i="38"/>
  <c r="BZ28" i="38"/>
  <c r="CA28" i="38" s="1"/>
  <c r="CK28" i="38" s="1"/>
  <c r="BY28" i="38"/>
  <c r="BX28" i="38"/>
  <c r="BS28" i="38"/>
  <c r="BR28" i="38"/>
  <c r="BO28" i="38"/>
  <c r="BN28" i="38"/>
  <c r="BH28" i="38"/>
  <c r="BI28" i="38" s="1"/>
  <c r="CI28" i="38" s="1"/>
  <c r="BG28" i="38"/>
  <c r="BF28" i="38"/>
  <c r="BB28" i="38"/>
  <c r="BA28" i="38"/>
  <c r="AZ28" i="38"/>
  <c r="AW28" i="38"/>
  <c r="AV28" i="38"/>
  <c r="AU28" i="38"/>
  <c r="AJ28" i="38"/>
  <c r="AK28" i="38" s="1"/>
  <c r="CG28" i="38" s="1"/>
  <c r="AI28" i="38"/>
  <c r="AH28" i="38"/>
  <c r="AD28" i="38"/>
  <c r="AE28" i="38" s="1"/>
  <c r="CF28" i="38" s="1"/>
  <c r="AC28" i="38"/>
  <c r="AB28" i="38"/>
  <c r="X28" i="38"/>
  <c r="Y28" i="38" s="1"/>
  <c r="CE28" i="38" s="1"/>
  <c r="W28" i="38"/>
  <c r="V28" i="38"/>
  <c r="S28" i="38"/>
  <c r="R28" i="38"/>
  <c r="Q28" i="38"/>
  <c r="P28" i="38"/>
  <c r="L28" i="38"/>
  <c r="M28" i="38" s="1"/>
  <c r="CC28" i="38" s="1"/>
  <c r="K28" i="38"/>
  <c r="J28" i="38"/>
  <c r="BZ27" i="38"/>
  <c r="CA27" i="38" s="1"/>
  <c r="CK27" i="38" s="1"/>
  <c r="BY27" i="38"/>
  <c r="BX27" i="38"/>
  <c r="BS27" i="38"/>
  <c r="BR27" i="38"/>
  <c r="BO27" i="38"/>
  <c r="BN27" i="38"/>
  <c r="BH27" i="38"/>
  <c r="BI27" i="38" s="1"/>
  <c r="CI27" i="38" s="1"/>
  <c r="BG27" i="38"/>
  <c r="BF27" i="38"/>
  <c r="BB27" i="38"/>
  <c r="BA27" i="38"/>
  <c r="AZ27" i="38"/>
  <c r="AX27" i="38"/>
  <c r="AW27" i="38"/>
  <c r="AV27" i="38"/>
  <c r="AU27" i="38"/>
  <c r="AJ27" i="38"/>
  <c r="AK27" i="38" s="1"/>
  <c r="CG27" i="38" s="1"/>
  <c r="AI27" i="38"/>
  <c r="AH27" i="38"/>
  <c r="AD27" i="38"/>
  <c r="AE27" i="38" s="1"/>
  <c r="CF27" i="38" s="1"/>
  <c r="AC27" i="38"/>
  <c r="AB27" i="38"/>
  <c r="X27" i="38"/>
  <c r="Y27" i="38" s="1"/>
  <c r="CE27" i="38" s="1"/>
  <c r="W27" i="38"/>
  <c r="V27" i="38"/>
  <c r="S27" i="38"/>
  <c r="CD27" i="38" s="1"/>
  <c r="R27" i="38"/>
  <c r="Q27" i="38"/>
  <c r="P27" i="38"/>
  <c r="L27" i="38"/>
  <c r="M27" i="38" s="1"/>
  <c r="CC27" i="38" s="1"/>
  <c r="K27" i="38"/>
  <c r="J27" i="38"/>
  <c r="CI26" i="38"/>
  <c r="CE26" i="38"/>
  <c r="BZ26" i="38"/>
  <c r="CA26" i="38" s="1"/>
  <c r="CK26" i="38" s="1"/>
  <c r="BY26" i="38"/>
  <c r="BX26" i="38"/>
  <c r="BS26" i="38"/>
  <c r="BR26" i="38"/>
  <c r="BO26" i="38"/>
  <c r="BN26" i="38"/>
  <c r="BH26" i="38"/>
  <c r="BI26" i="38" s="1"/>
  <c r="BF26" i="38"/>
  <c r="BG26" i="38" s="1"/>
  <c r="BB26" i="38"/>
  <c r="BA26" i="38"/>
  <c r="AZ26" i="38"/>
  <c r="AX26" i="38"/>
  <c r="AW26" i="38"/>
  <c r="AV26" i="38"/>
  <c r="AU26" i="38"/>
  <c r="AJ26" i="38"/>
  <c r="AK26" i="38" s="1"/>
  <c r="CG26" i="38" s="1"/>
  <c r="AI26" i="38"/>
  <c r="AH26" i="38"/>
  <c r="AE26" i="38"/>
  <c r="CF26" i="38" s="1"/>
  <c r="AD26" i="38"/>
  <c r="AC26" i="38"/>
  <c r="AB26" i="38"/>
  <c r="X26" i="38"/>
  <c r="Y26" i="38" s="1"/>
  <c r="W26" i="38"/>
  <c r="V26" i="38"/>
  <c r="R26" i="38"/>
  <c r="S26" i="38" s="1"/>
  <c r="CD26" i="38" s="1"/>
  <c r="Q26" i="38"/>
  <c r="P26" i="38"/>
  <c r="L26" i="38"/>
  <c r="M26" i="38" s="1"/>
  <c r="CC26" i="38" s="1"/>
  <c r="K26" i="38"/>
  <c r="J26" i="38"/>
  <c r="CI25" i="38"/>
  <c r="CE25" i="38"/>
  <c r="CD25" i="38"/>
  <c r="BZ25" i="38"/>
  <c r="CA25" i="38" s="1"/>
  <c r="CK25" i="38" s="1"/>
  <c r="BY25" i="38"/>
  <c r="BX25" i="38"/>
  <c r="BS25" i="38"/>
  <c r="BR25" i="38"/>
  <c r="BO25" i="38"/>
  <c r="BN25" i="38"/>
  <c r="BH25" i="38"/>
  <c r="BI25" i="38" s="1"/>
  <c r="BF25" i="38"/>
  <c r="BG25" i="38" s="1"/>
  <c r="BB25" i="38"/>
  <c r="BA25" i="38"/>
  <c r="AZ25" i="38"/>
  <c r="AW25" i="38"/>
  <c r="AX25" i="38" s="1"/>
  <c r="AY25" i="38" s="1"/>
  <c r="BC25" i="38" s="1"/>
  <c r="CH25" i="38" s="1"/>
  <c r="AV25" i="38"/>
  <c r="AU25" i="38"/>
  <c r="AJ25" i="38"/>
  <c r="AK25" i="38" s="1"/>
  <c r="CG25" i="38" s="1"/>
  <c r="AI25" i="38"/>
  <c r="AH25" i="38"/>
  <c r="AD25" i="38"/>
  <c r="AE25" i="38" s="1"/>
  <c r="CF25" i="38" s="1"/>
  <c r="AC25" i="38"/>
  <c r="AB25" i="38"/>
  <c r="X25" i="38"/>
  <c r="Y25" i="38" s="1"/>
  <c r="W25" i="38"/>
  <c r="V25" i="38"/>
  <c r="R25" i="38"/>
  <c r="S25" i="38" s="1"/>
  <c r="Q25" i="38"/>
  <c r="P25" i="38"/>
  <c r="L25" i="38"/>
  <c r="M25" i="38" s="1"/>
  <c r="CC25" i="38" s="1"/>
  <c r="K25" i="38"/>
  <c r="J25" i="38"/>
  <c r="CE24" i="38"/>
  <c r="BZ24" i="38"/>
  <c r="CA24" i="38" s="1"/>
  <c r="CK24" i="38" s="1"/>
  <c r="BY24" i="38"/>
  <c r="BX24" i="38"/>
  <c r="BS24" i="38"/>
  <c r="BR24" i="38"/>
  <c r="BO24" i="38"/>
  <c r="BN24" i="38"/>
  <c r="BH24" i="38"/>
  <c r="BI24" i="38" s="1"/>
  <c r="CI24" i="38" s="1"/>
  <c r="BF24" i="38"/>
  <c r="BG24" i="38" s="1"/>
  <c r="BB24" i="38"/>
  <c r="BA24" i="38"/>
  <c r="AZ24" i="38"/>
  <c r="AX24" i="38"/>
  <c r="AW24" i="38"/>
  <c r="AV24" i="38"/>
  <c r="AU24" i="38"/>
  <c r="AJ24" i="38"/>
  <c r="AK24" i="38" s="1"/>
  <c r="CG24" i="38" s="1"/>
  <c r="AI24" i="38"/>
  <c r="AH24" i="38"/>
  <c r="AD24" i="38"/>
  <c r="AE24" i="38" s="1"/>
  <c r="CF24" i="38" s="1"/>
  <c r="AC24" i="38"/>
  <c r="AB24" i="38"/>
  <c r="X24" i="38"/>
  <c r="Y24" i="38" s="1"/>
  <c r="W24" i="38"/>
  <c r="V24" i="38"/>
  <c r="S24" i="38"/>
  <c r="CD24" i="38" s="1"/>
  <c r="R24" i="38"/>
  <c r="Q24" i="38"/>
  <c r="P24" i="38"/>
  <c r="L24" i="38"/>
  <c r="M24" i="38" s="1"/>
  <c r="CC24" i="38" s="1"/>
  <c r="K24" i="38"/>
  <c r="J24" i="38"/>
  <c r="CF23" i="38"/>
  <c r="BZ23" i="38"/>
  <c r="CA23" i="38" s="1"/>
  <c r="CK23" i="38" s="1"/>
  <c r="BY23" i="38"/>
  <c r="BX23" i="38"/>
  <c r="BS23" i="38"/>
  <c r="BR23" i="38"/>
  <c r="BO23" i="38"/>
  <c r="BN23" i="38"/>
  <c r="BH23" i="38"/>
  <c r="BI23" i="38" s="1"/>
  <c r="CI23" i="38" s="1"/>
  <c r="BF23" i="38"/>
  <c r="BG23" i="38" s="1"/>
  <c r="BB23" i="38"/>
  <c r="BA23" i="38"/>
  <c r="AZ23" i="38"/>
  <c r="AW23" i="38"/>
  <c r="AV23" i="38"/>
  <c r="AX23" i="38" s="1"/>
  <c r="AU23" i="38"/>
  <c r="AJ23" i="38"/>
  <c r="AK23" i="38" s="1"/>
  <c r="CG23" i="38" s="1"/>
  <c r="AI23" i="38"/>
  <c r="AH23" i="38"/>
  <c r="AE23" i="38"/>
  <c r="AD23" i="38"/>
  <c r="AC23" i="38"/>
  <c r="AB23" i="38"/>
  <c r="X23" i="38"/>
  <c r="Y23" i="38" s="1"/>
  <c r="CE23" i="38" s="1"/>
  <c r="W23" i="38"/>
  <c r="V23" i="38"/>
  <c r="S23" i="38"/>
  <c r="CD23" i="38" s="1"/>
  <c r="R23" i="38"/>
  <c r="Q23" i="38"/>
  <c r="P23" i="38"/>
  <c r="L23" i="38"/>
  <c r="M23" i="38" s="1"/>
  <c r="CC23" i="38" s="1"/>
  <c r="K23" i="38"/>
  <c r="J23" i="38"/>
  <c r="BZ22" i="38"/>
  <c r="CA22" i="38" s="1"/>
  <c r="CK22" i="38" s="1"/>
  <c r="BY22" i="38"/>
  <c r="BX22" i="38"/>
  <c r="BS22" i="38"/>
  <c r="BR22" i="38"/>
  <c r="BO22" i="38"/>
  <c r="BN22" i="38"/>
  <c r="BH22" i="38"/>
  <c r="BI22" i="38" s="1"/>
  <c r="CI22" i="38" s="1"/>
  <c r="BG22" i="38"/>
  <c r="BF22" i="38"/>
  <c r="BB22" i="38"/>
  <c r="BA22" i="38"/>
  <c r="AZ22" i="38"/>
  <c r="AX22" i="38"/>
  <c r="AY22" i="38" s="1"/>
  <c r="BC22" i="38" s="1"/>
  <c r="CH22" i="38" s="1"/>
  <c r="AW22" i="38"/>
  <c r="AV22" i="38"/>
  <c r="AU22" i="38"/>
  <c r="AJ22" i="38"/>
  <c r="AK22" i="38" s="1"/>
  <c r="CG22" i="38" s="1"/>
  <c r="AI22" i="38"/>
  <c r="AH22" i="38"/>
  <c r="AD22" i="38"/>
  <c r="AE22" i="38" s="1"/>
  <c r="CF22" i="38" s="1"/>
  <c r="AC22" i="38"/>
  <c r="AB22" i="38"/>
  <c r="X22" i="38"/>
  <c r="Y22" i="38" s="1"/>
  <c r="CE22" i="38" s="1"/>
  <c r="W22" i="38"/>
  <c r="V22" i="38"/>
  <c r="R22" i="38"/>
  <c r="S22" i="38" s="1"/>
  <c r="CD22" i="38" s="1"/>
  <c r="Q22" i="38"/>
  <c r="P22" i="38"/>
  <c r="L22" i="38"/>
  <c r="M22" i="38" s="1"/>
  <c r="CC22" i="38" s="1"/>
  <c r="K22" i="38"/>
  <c r="J22" i="38"/>
  <c r="CI21" i="38"/>
  <c r="CE21" i="38"/>
  <c r="BZ21" i="38"/>
  <c r="CA21" i="38" s="1"/>
  <c r="CK21" i="38" s="1"/>
  <c r="BY21" i="38"/>
  <c r="BX21" i="38"/>
  <c r="BS21" i="38"/>
  <c r="BR21" i="38"/>
  <c r="BO21" i="38"/>
  <c r="BN21" i="38"/>
  <c r="BH21" i="38"/>
  <c r="BI21" i="38" s="1"/>
  <c r="BF21" i="38"/>
  <c r="BG21" i="38" s="1"/>
  <c r="BB21" i="38"/>
  <c r="BA21" i="38"/>
  <c r="AZ21" i="38"/>
  <c r="AW21" i="38"/>
  <c r="AX21" i="38" s="1"/>
  <c r="AY21" i="38" s="1"/>
  <c r="BC21" i="38" s="1"/>
  <c r="CH21" i="38" s="1"/>
  <c r="AV21" i="38"/>
  <c r="AU21" i="38"/>
  <c r="AJ21" i="38"/>
  <c r="AK21" i="38" s="1"/>
  <c r="CG21" i="38" s="1"/>
  <c r="AI21" i="38"/>
  <c r="AH21" i="38"/>
  <c r="AE21" i="38"/>
  <c r="CF21" i="38" s="1"/>
  <c r="AD21" i="38"/>
  <c r="AC21" i="38"/>
  <c r="AB21" i="38"/>
  <c r="X21" i="38"/>
  <c r="Y21" i="38" s="1"/>
  <c r="W21" i="38"/>
  <c r="V21" i="38"/>
  <c r="R21" i="38"/>
  <c r="S21" i="38" s="1"/>
  <c r="CD21" i="38" s="1"/>
  <c r="Q21" i="38"/>
  <c r="P21" i="38"/>
  <c r="L21" i="38"/>
  <c r="M21" i="38" s="1"/>
  <c r="CC21" i="38" s="1"/>
  <c r="K21" i="38"/>
  <c r="J21" i="38"/>
  <c r="CD20" i="38"/>
  <c r="BZ20" i="38"/>
  <c r="CA20" i="38" s="1"/>
  <c r="CK20" i="38" s="1"/>
  <c r="BY20" i="38"/>
  <c r="BX20" i="38"/>
  <c r="BS20" i="38"/>
  <c r="BR20" i="38"/>
  <c r="BO20" i="38"/>
  <c r="BN20" i="38"/>
  <c r="BH20" i="38"/>
  <c r="BI20" i="38" s="1"/>
  <c r="CI20" i="38" s="1"/>
  <c r="BG20" i="38"/>
  <c r="BF20" i="38"/>
  <c r="BB20" i="38"/>
  <c r="BA20" i="38"/>
  <c r="AZ20" i="38"/>
  <c r="AW20" i="38"/>
  <c r="AV20" i="38"/>
  <c r="AU20" i="38"/>
  <c r="AJ20" i="38"/>
  <c r="AK20" i="38" s="1"/>
  <c r="CG20" i="38" s="1"/>
  <c r="AI20" i="38"/>
  <c r="AH20" i="38"/>
  <c r="AD20" i="38"/>
  <c r="AE20" i="38" s="1"/>
  <c r="CF20" i="38" s="1"/>
  <c r="AC20" i="38"/>
  <c r="AB20" i="38"/>
  <c r="X20" i="38"/>
  <c r="Y20" i="38" s="1"/>
  <c r="CE20" i="38" s="1"/>
  <c r="W20" i="38"/>
  <c r="V20" i="38"/>
  <c r="S20" i="38"/>
  <c r="R20" i="38"/>
  <c r="Q20" i="38"/>
  <c r="P20" i="38"/>
  <c r="L20" i="38"/>
  <c r="M20" i="38" s="1"/>
  <c r="CC20" i="38" s="1"/>
  <c r="K20" i="38"/>
  <c r="J20" i="38"/>
  <c r="CF19" i="38"/>
  <c r="CA19" i="38"/>
  <c r="CK19" i="38" s="1"/>
  <c r="BZ19" i="38"/>
  <c r="BY19" i="38"/>
  <c r="BX19" i="38"/>
  <c r="BS19" i="38"/>
  <c r="BR19" i="38"/>
  <c r="BP19" i="38"/>
  <c r="BO19" i="38"/>
  <c r="BN19" i="38"/>
  <c r="BH19" i="38"/>
  <c r="BI19" i="38" s="1"/>
  <c r="CI19" i="38" s="1"/>
  <c r="BF19" i="38"/>
  <c r="BG19" i="38" s="1"/>
  <c r="BB19" i="38"/>
  <c r="BA19" i="38"/>
  <c r="AZ19" i="38"/>
  <c r="AX19" i="38"/>
  <c r="AW19" i="38"/>
  <c r="AV19" i="38"/>
  <c r="AU19" i="38"/>
  <c r="AJ19" i="38"/>
  <c r="AK19" i="38" s="1"/>
  <c r="CG19" i="38" s="1"/>
  <c r="AI19" i="38"/>
  <c r="AH19" i="38"/>
  <c r="AE19" i="38"/>
  <c r="AD19" i="38"/>
  <c r="AC19" i="38"/>
  <c r="AB19" i="38"/>
  <c r="X19" i="38"/>
  <c r="Y19" i="38" s="1"/>
  <c r="CE19" i="38" s="1"/>
  <c r="W19" i="38"/>
  <c r="V19" i="38"/>
  <c r="S19" i="38"/>
  <c r="CD19" i="38" s="1"/>
  <c r="R19" i="38"/>
  <c r="Q19" i="38"/>
  <c r="P19" i="38"/>
  <c r="L19" i="38"/>
  <c r="M19" i="38" s="1"/>
  <c r="CC19" i="38" s="1"/>
  <c r="K19" i="38"/>
  <c r="J19" i="38"/>
  <c r="CI18" i="38"/>
  <c r="CD18" i="38"/>
  <c r="CA18" i="38"/>
  <c r="CK18" i="38" s="1"/>
  <c r="BZ18" i="38"/>
  <c r="BY18" i="38"/>
  <c r="BX18" i="38"/>
  <c r="BS18" i="38"/>
  <c r="BR18" i="38"/>
  <c r="BP18" i="38"/>
  <c r="BO18" i="38"/>
  <c r="BN18" i="38"/>
  <c r="BH18" i="38"/>
  <c r="BI18" i="38" s="1"/>
  <c r="BF18" i="38"/>
  <c r="BG18" i="38" s="1"/>
  <c r="BB18" i="38"/>
  <c r="BA18" i="38"/>
  <c r="AZ18" i="38"/>
  <c r="AX18" i="38"/>
  <c r="AW18" i="38"/>
  <c r="AV18" i="38"/>
  <c r="AU18" i="38"/>
  <c r="AK18" i="38"/>
  <c r="CG18" i="38" s="1"/>
  <c r="AJ18" i="38"/>
  <c r="AI18" i="38"/>
  <c r="AH18" i="38"/>
  <c r="AE18" i="38"/>
  <c r="CF18" i="38" s="1"/>
  <c r="AD18" i="38"/>
  <c r="AC18" i="38"/>
  <c r="AB18" i="38"/>
  <c r="Y18" i="38"/>
  <c r="CE18" i="38" s="1"/>
  <c r="X18" i="38"/>
  <c r="W18" i="38"/>
  <c r="V18" i="38"/>
  <c r="S18" i="38"/>
  <c r="R18" i="38"/>
  <c r="Q18" i="38"/>
  <c r="P18" i="38"/>
  <c r="M18" i="38"/>
  <c r="CC18" i="38" s="1"/>
  <c r="L18" i="38"/>
  <c r="K18" i="38"/>
  <c r="J18" i="38"/>
  <c r="CF17" i="38"/>
  <c r="CD17" i="38"/>
  <c r="CA17" i="38"/>
  <c r="CK17" i="38" s="1"/>
  <c r="BZ17" i="38"/>
  <c r="BY17" i="38"/>
  <c r="BX17" i="38"/>
  <c r="BS17" i="38"/>
  <c r="BR17" i="38"/>
  <c r="BP17" i="38"/>
  <c r="BO17" i="38"/>
  <c r="BN17" i="38"/>
  <c r="BH17" i="38"/>
  <c r="BI17" i="38" s="1"/>
  <c r="CI17" i="38" s="1"/>
  <c r="BG17" i="38"/>
  <c r="BF17" i="38"/>
  <c r="BB17" i="38"/>
  <c r="BA17" i="38"/>
  <c r="AZ17" i="38"/>
  <c r="AW17" i="38"/>
  <c r="AV17" i="38"/>
  <c r="AX17" i="38" s="1"/>
  <c r="AU17" i="38"/>
  <c r="AK17" i="38"/>
  <c r="CG17" i="38" s="1"/>
  <c r="AJ17" i="38"/>
  <c r="AI17" i="38"/>
  <c r="AH17" i="38"/>
  <c r="AE17" i="38"/>
  <c r="AD17" i="38"/>
  <c r="AC17" i="38"/>
  <c r="AB17" i="38"/>
  <c r="Y17" i="38"/>
  <c r="CE17" i="38" s="1"/>
  <c r="X17" i="38"/>
  <c r="W17" i="38"/>
  <c r="V17" i="38"/>
  <c r="S17" i="38"/>
  <c r="R17" i="38"/>
  <c r="Q17" i="38"/>
  <c r="P17" i="38"/>
  <c r="M17" i="38"/>
  <c r="CC17" i="38" s="1"/>
  <c r="L17" i="38"/>
  <c r="K17" i="38"/>
  <c r="J17" i="38"/>
  <c r="BZ16" i="38"/>
  <c r="CA16" i="38" s="1"/>
  <c r="CK16" i="38" s="1"/>
  <c r="BY16" i="38"/>
  <c r="BX16" i="38"/>
  <c r="BS16" i="38"/>
  <c r="BR16" i="38"/>
  <c r="BO16" i="38"/>
  <c r="BN16" i="38"/>
  <c r="BH16" i="38"/>
  <c r="BI16" i="38" s="1"/>
  <c r="CI16" i="38" s="1"/>
  <c r="BF16" i="38"/>
  <c r="BG16" i="38" s="1"/>
  <c r="BB16" i="38"/>
  <c r="BA16" i="38"/>
  <c r="AZ16" i="38"/>
  <c r="AW16" i="38"/>
  <c r="AV16" i="38"/>
  <c r="AU16" i="38"/>
  <c r="AJ16" i="38"/>
  <c r="AK16" i="38" s="1"/>
  <c r="CG16" i="38" s="1"/>
  <c r="AI16" i="38"/>
  <c r="AH16" i="38"/>
  <c r="AD16" i="38"/>
  <c r="AE16" i="38" s="1"/>
  <c r="CF16" i="38" s="1"/>
  <c r="AC16" i="38"/>
  <c r="AB16" i="38"/>
  <c r="Y16" i="38"/>
  <c r="CE16" i="38" s="1"/>
  <c r="X16" i="38"/>
  <c r="W16" i="38"/>
  <c r="V16" i="38"/>
  <c r="R16" i="38"/>
  <c r="S16" i="38" s="1"/>
  <c r="CD16" i="38" s="1"/>
  <c r="Q16" i="38"/>
  <c r="P16" i="38"/>
  <c r="L16" i="38"/>
  <c r="M16" i="38" s="1"/>
  <c r="CC16" i="38" s="1"/>
  <c r="K16" i="38"/>
  <c r="J16" i="38"/>
  <c r="CF15" i="38"/>
  <c r="BZ15" i="38"/>
  <c r="CA15" i="38" s="1"/>
  <c r="CK15" i="38" s="1"/>
  <c r="BY15" i="38"/>
  <c r="BX15" i="38"/>
  <c r="BS15" i="38"/>
  <c r="BR15" i="38"/>
  <c r="BO15" i="38"/>
  <c r="BN15" i="38"/>
  <c r="BH15" i="38"/>
  <c r="BI15" i="38" s="1"/>
  <c r="CI15" i="38" s="1"/>
  <c r="BG15" i="38"/>
  <c r="BF15" i="38"/>
  <c r="BB15" i="38"/>
  <c r="BA15" i="38"/>
  <c r="AZ15" i="38"/>
  <c r="AX15" i="38"/>
  <c r="AY15" i="38" s="1"/>
  <c r="BC15" i="38" s="1"/>
  <c r="CH15" i="38" s="1"/>
  <c r="AW15" i="38"/>
  <c r="AV15" i="38"/>
  <c r="AU15" i="38"/>
  <c r="AJ15" i="38"/>
  <c r="AK15" i="38" s="1"/>
  <c r="CG15" i="38" s="1"/>
  <c r="AI15" i="38"/>
  <c r="AH15" i="38"/>
  <c r="AE15" i="38"/>
  <c r="AD15" i="38"/>
  <c r="AC15" i="38"/>
  <c r="AB15" i="38"/>
  <c r="X15" i="38"/>
  <c r="Y15" i="38" s="1"/>
  <c r="CE15" i="38" s="1"/>
  <c r="W15" i="38"/>
  <c r="V15" i="38"/>
  <c r="S15" i="38"/>
  <c r="CD15" i="38" s="1"/>
  <c r="R15" i="38"/>
  <c r="Q15" i="38"/>
  <c r="P15" i="38"/>
  <c r="L15" i="38"/>
  <c r="M15" i="38" s="1"/>
  <c r="CC15" i="38" s="1"/>
  <c r="K15" i="38"/>
  <c r="J15" i="38"/>
  <c r="CI14" i="38"/>
  <c r="BZ14" i="38"/>
  <c r="CA14" i="38" s="1"/>
  <c r="CK14" i="38" s="1"/>
  <c r="BY14" i="38"/>
  <c r="BX14" i="38"/>
  <c r="BS14" i="38"/>
  <c r="BR14" i="38"/>
  <c r="BO14" i="38"/>
  <c r="BN14" i="38"/>
  <c r="BH14" i="38"/>
  <c r="BI14" i="38" s="1"/>
  <c r="BF14" i="38"/>
  <c r="BG14" i="38" s="1"/>
  <c r="BB14" i="38"/>
  <c r="BA14" i="38"/>
  <c r="AZ14" i="38"/>
  <c r="AW14" i="38"/>
  <c r="AX14" i="38" s="1"/>
  <c r="AY14" i="38" s="1"/>
  <c r="BC14" i="38" s="1"/>
  <c r="CH14" i="38" s="1"/>
  <c r="AV14" i="38"/>
  <c r="AU14" i="38"/>
  <c r="AK14" i="38"/>
  <c r="CG14" i="38" s="1"/>
  <c r="AJ14" i="38"/>
  <c r="AI14" i="38"/>
  <c r="AH14" i="38"/>
  <c r="AD14" i="38"/>
  <c r="AE14" i="38" s="1"/>
  <c r="CF14" i="38" s="1"/>
  <c r="AC14" i="38"/>
  <c r="AB14" i="38"/>
  <c r="Y14" i="38"/>
  <c r="CE14" i="38" s="1"/>
  <c r="X14" i="38"/>
  <c r="W14" i="38"/>
  <c r="V14" i="38"/>
  <c r="R14" i="38"/>
  <c r="S14" i="38" s="1"/>
  <c r="CD14" i="38" s="1"/>
  <c r="Q14" i="38"/>
  <c r="P14" i="38"/>
  <c r="M14" i="38"/>
  <c r="CC14" i="38" s="1"/>
  <c r="L14" i="38"/>
  <c r="K14" i="38"/>
  <c r="J14" i="38"/>
  <c r="CI13" i="38"/>
  <c r="CE13" i="38"/>
  <c r="CA13" i="38"/>
  <c r="CK13" i="38" s="1"/>
  <c r="BZ13" i="38"/>
  <c r="BY13" i="38"/>
  <c r="BX13" i="38"/>
  <c r="BS13" i="38"/>
  <c r="BR13" i="38"/>
  <c r="BO13" i="38"/>
  <c r="BN13" i="38"/>
  <c r="BH13" i="38"/>
  <c r="BI13" i="38" s="1"/>
  <c r="BG13" i="38"/>
  <c r="BF13" i="38"/>
  <c r="BB13" i="38"/>
  <c r="BA13" i="38"/>
  <c r="AZ13" i="38"/>
  <c r="AX13" i="38"/>
  <c r="AW13" i="38"/>
  <c r="AV13" i="38"/>
  <c r="AU13" i="38"/>
  <c r="AK13" i="38"/>
  <c r="CG13" i="38" s="1"/>
  <c r="AJ13" i="38"/>
  <c r="AI13" i="38"/>
  <c r="AI7" i="38" s="1"/>
  <c r="AH13" i="38"/>
  <c r="AE13" i="38"/>
  <c r="CF13" i="38" s="1"/>
  <c r="AD13" i="38"/>
  <c r="AC13" i="38"/>
  <c r="AB13" i="38"/>
  <c r="Y13" i="38"/>
  <c r="X13" i="38"/>
  <c r="W13" i="38"/>
  <c r="V13" i="38"/>
  <c r="S13" i="38"/>
  <c r="CD13" i="38" s="1"/>
  <c r="R13" i="38"/>
  <c r="Q13" i="38"/>
  <c r="P13" i="38"/>
  <c r="M13" i="38"/>
  <c r="CC13" i="38" s="1"/>
  <c r="L13" i="38"/>
  <c r="K13" i="38"/>
  <c r="J13" i="38"/>
  <c r="CE12" i="38"/>
  <c r="CD12" i="38"/>
  <c r="BZ12" i="38"/>
  <c r="CA12" i="38" s="1"/>
  <c r="CK12" i="38" s="1"/>
  <c r="BY12" i="38"/>
  <c r="BX12" i="38"/>
  <c r="BS12" i="38"/>
  <c r="BR12" i="38"/>
  <c r="BO12" i="38"/>
  <c r="BP12" i="38" s="1"/>
  <c r="BN12" i="38"/>
  <c r="BH12" i="38"/>
  <c r="BI12" i="38" s="1"/>
  <c r="CI12" i="38" s="1"/>
  <c r="BG12" i="38"/>
  <c r="BF12" i="38"/>
  <c r="BB12" i="38"/>
  <c r="BA12" i="38"/>
  <c r="AZ12" i="38"/>
  <c r="AX12" i="38"/>
  <c r="AY12" i="38" s="1"/>
  <c r="BC12" i="38" s="1"/>
  <c r="CH12" i="38" s="1"/>
  <c r="AW12" i="38"/>
  <c r="AV12" i="38"/>
  <c r="AU12" i="38"/>
  <c r="AJ12" i="38"/>
  <c r="AK12" i="38" s="1"/>
  <c r="CG12" i="38" s="1"/>
  <c r="AI12" i="38"/>
  <c r="AH12" i="38"/>
  <c r="AD12" i="38"/>
  <c r="AE12" i="38" s="1"/>
  <c r="CF12" i="38" s="1"/>
  <c r="AC12" i="38"/>
  <c r="AC7" i="38" s="1"/>
  <c r="AB12" i="38"/>
  <c r="X12" i="38"/>
  <c r="Y12" i="38" s="1"/>
  <c r="W12" i="38"/>
  <c r="V12" i="38"/>
  <c r="R12" i="38"/>
  <c r="S12" i="38" s="1"/>
  <c r="Q12" i="38"/>
  <c r="Q7" i="38" s="1"/>
  <c r="P12" i="38"/>
  <c r="L12" i="38"/>
  <c r="M12" i="38" s="1"/>
  <c r="CC12" i="38" s="1"/>
  <c r="K12" i="38"/>
  <c r="J12" i="38"/>
  <c r="BZ11" i="38"/>
  <c r="CA11" i="38" s="1"/>
  <c r="CK11" i="38" s="1"/>
  <c r="BY11" i="38"/>
  <c r="BX11" i="38"/>
  <c r="BS11" i="38"/>
  <c r="BR11" i="38"/>
  <c r="BO11" i="38"/>
  <c r="BN11" i="38"/>
  <c r="BH11" i="38"/>
  <c r="BI11" i="38" s="1"/>
  <c r="CI11" i="38" s="1"/>
  <c r="BF11" i="38"/>
  <c r="BG11" i="38" s="1"/>
  <c r="BB11" i="38"/>
  <c r="BA11" i="38"/>
  <c r="AZ11" i="38"/>
  <c r="AX11" i="38"/>
  <c r="AW11" i="38"/>
  <c r="AV11" i="38"/>
  <c r="AU11" i="38"/>
  <c r="AJ11" i="38"/>
  <c r="AK11" i="38" s="1"/>
  <c r="CG11" i="38" s="1"/>
  <c r="AI11" i="38"/>
  <c r="AH11" i="38"/>
  <c r="AE11" i="38"/>
  <c r="CF11" i="38" s="1"/>
  <c r="AD11" i="38"/>
  <c r="AC11" i="38"/>
  <c r="AB11" i="38"/>
  <c r="X11" i="38"/>
  <c r="Y11" i="38" s="1"/>
  <c r="CE11" i="38" s="1"/>
  <c r="W11" i="38"/>
  <c r="V11" i="38"/>
  <c r="S11" i="38"/>
  <c r="CD11" i="38" s="1"/>
  <c r="R11" i="38"/>
  <c r="Q11" i="38"/>
  <c r="P11" i="38"/>
  <c r="L11" i="38"/>
  <c r="M11" i="38" s="1"/>
  <c r="CC11" i="38" s="1"/>
  <c r="J11" i="38"/>
  <c r="K11" i="38" s="1"/>
  <c r="F7" i="38"/>
  <c r="E7" i="38"/>
  <c r="BT99" i="6"/>
  <c r="BT97" i="6" s="1"/>
  <c r="BR99" i="6"/>
  <c r="BQ99" i="6"/>
  <c r="BQ97" i="6" s="1"/>
  <c r="BL99" i="6"/>
  <c r="BJ99" i="6"/>
  <c r="BI99" i="6"/>
  <c r="BF99" i="6"/>
  <c r="BF97" i="6" s="1"/>
  <c r="BB99" i="6"/>
  <c r="BA99" i="6"/>
  <c r="AW99" i="6"/>
  <c r="AP99" i="6"/>
  <c r="AN99" i="6"/>
  <c r="AL99" i="6"/>
  <c r="AK99" i="6"/>
  <c r="AK97" i="6" s="1"/>
  <c r="AD99" i="6"/>
  <c r="AC99" i="6"/>
  <c r="AC97" i="6" s="1"/>
  <c r="V99" i="6"/>
  <c r="U99" i="6"/>
  <c r="BO97" i="6"/>
  <c r="BI97" i="6"/>
  <c r="BH97" i="6"/>
  <c r="BG97" i="6"/>
  <c r="BD97" i="6"/>
  <c r="BA97" i="6"/>
  <c r="AY97" i="6"/>
  <c r="AQ97" i="6"/>
  <c r="AN97" i="6"/>
  <c r="AI97" i="6"/>
  <c r="AA97" i="6"/>
  <c r="X97" i="6"/>
  <c r="U97" i="6"/>
  <c r="BU90" i="6"/>
  <c r="BT90" i="6"/>
  <c r="BS90" i="6"/>
  <c r="BR90" i="6"/>
  <c r="BR97" i="6" s="1"/>
  <c r="BQ90" i="6"/>
  <c r="BP90" i="6"/>
  <c r="BO90" i="6"/>
  <c r="BO99" i="6" s="1"/>
  <c r="BN90" i="6"/>
  <c r="BN99" i="6" s="1"/>
  <c r="BM90" i="6"/>
  <c r="BM99" i="6" s="1"/>
  <c r="BL90" i="6"/>
  <c r="BL97" i="6" s="1"/>
  <c r="BK90" i="6"/>
  <c r="BJ90" i="6"/>
  <c r="BI90" i="6"/>
  <c r="BH90" i="6"/>
  <c r="BH99" i="6" s="1"/>
  <c r="BG90" i="6"/>
  <c r="BG99" i="6" s="1"/>
  <c r="BF90" i="6"/>
  <c r="BE90" i="6"/>
  <c r="BD90" i="6"/>
  <c r="BD99" i="6" s="1"/>
  <c r="BC90" i="6"/>
  <c r="BB90" i="6"/>
  <c r="BB97" i="6" s="1"/>
  <c r="BA90" i="6"/>
  <c r="AZ90" i="6"/>
  <c r="AY90" i="6"/>
  <c r="AY99" i="6" s="1"/>
  <c r="AX90" i="6"/>
  <c r="AX99" i="6" s="1"/>
  <c r="AX97" i="6" s="1"/>
  <c r="AW90" i="6"/>
  <c r="AV90" i="6"/>
  <c r="AV99" i="6" s="1"/>
  <c r="AV97" i="6" s="1"/>
  <c r="AU90" i="6"/>
  <c r="AT90" i="6"/>
  <c r="AT99" i="6" s="1"/>
  <c r="AS90" i="6"/>
  <c r="AS99" i="6" s="1"/>
  <c r="AS97" i="6" s="1"/>
  <c r="AR90" i="6"/>
  <c r="AQ90" i="6"/>
  <c r="AQ99" i="6" s="1"/>
  <c r="AP90" i="6"/>
  <c r="AP97" i="6" s="1"/>
  <c r="AO90" i="6"/>
  <c r="AN90" i="6"/>
  <c r="AM90" i="6"/>
  <c r="AL90" i="6"/>
  <c r="AL97" i="6" s="1"/>
  <c r="AK90" i="6"/>
  <c r="AJ90" i="6"/>
  <c r="AI90" i="6"/>
  <c r="AI99" i="6" s="1"/>
  <c r="AH90" i="6"/>
  <c r="AH99" i="6" s="1"/>
  <c r="AG90" i="6"/>
  <c r="AG99" i="6" s="1"/>
  <c r="AG97" i="6" s="1"/>
  <c r="AF90" i="6"/>
  <c r="AF99" i="6" s="1"/>
  <c r="AE90" i="6"/>
  <c r="AD90" i="6"/>
  <c r="AC90" i="6"/>
  <c r="AB90" i="6"/>
  <c r="AB99" i="6" s="1"/>
  <c r="AA90" i="6"/>
  <c r="AA99" i="6" s="1"/>
  <c r="Z90" i="6"/>
  <c r="Z99" i="6" s="1"/>
  <c r="Z97" i="6" s="1"/>
  <c r="Y90" i="6"/>
  <c r="X90" i="6"/>
  <c r="X99" i="6" s="1"/>
  <c r="W90" i="6"/>
  <c r="V90" i="6"/>
  <c r="V97" i="6" s="1"/>
  <c r="U90" i="6"/>
  <c r="T90" i="6"/>
  <c r="S90" i="6"/>
  <c r="S99" i="6" s="1"/>
  <c r="S97" i="6" s="1"/>
  <c r="BR88" i="6"/>
  <c r="BJ88" i="6"/>
  <c r="BC88" i="6"/>
  <c r="AT88" i="6"/>
  <c r="AL88" i="6"/>
  <c r="AD88" i="6"/>
  <c r="V88" i="6"/>
  <c r="BU82" i="6"/>
  <c r="BT82" i="6"/>
  <c r="BT80" i="6" s="1"/>
  <c r="BT88" i="6" s="1"/>
  <c r="BS82" i="6"/>
  <c r="BR82" i="6"/>
  <c r="BQ82" i="6"/>
  <c r="BQ80" i="6" s="1"/>
  <c r="BQ88" i="6" s="1"/>
  <c r="BP82" i="6"/>
  <c r="BO82" i="6"/>
  <c r="BO80" i="6" s="1"/>
  <c r="BO88" i="6" s="1"/>
  <c r="BN82" i="6"/>
  <c r="BN80" i="6" s="1"/>
  <c r="BN88" i="6" s="1"/>
  <c r="BM82" i="6"/>
  <c r="BL82" i="6"/>
  <c r="BL80" i="6" s="1"/>
  <c r="BL88" i="6" s="1"/>
  <c r="BK82" i="6"/>
  <c r="BJ82" i="6"/>
  <c r="BI82" i="6"/>
  <c r="BI80" i="6" s="1"/>
  <c r="BI88" i="6" s="1"/>
  <c r="BH82" i="6"/>
  <c r="BG82" i="6"/>
  <c r="BG80" i="6" s="1"/>
  <c r="BG88" i="6" s="1"/>
  <c r="BF82" i="6"/>
  <c r="BF80" i="6" s="1"/>
  <c r="BF88" i="6" s="1"/>
  <c r="BE82" i="6"/>
  <c r="BD82" i="6"/>
  <c r="BD80" i="6" s="1"/>
  <c r="BD88" i="6" s="1"/>
  <c r="BC82" i="6"/>
  <c r="BB82" i="6"/>
  <c r="BA82" i="6"/>
  <c r="BA80" i="6" s="1"/>
  <c r="BA88" i="6" s="1"/>
  <c r="AZ82" i="6"/>
  <c r="AY82" i="6"/>
  <c r="AY80" i="6" s="1"/>
  <c r="AY88" i="6" s="1"/>
  <c r="AX82" i="6"/>
  <c r="AX80" i="6" s="1"/>
  <c r="AX88" i="6" s="1"/>
  <c r="AW82" i="6"/>
  <c r="AV82" i="6"/>
  <c r="AV80" i="6" s="1"/>
  <c r="AV88" i="6" s="1"/>
  <c r="AU82" i="6"/>
  <c r="AT82" i="6"/>
  <c r="AS82" i="6"/>
  <c r="AS80" i="6" s="1"/>
  <c r="AS88" i="6" s="1"/>
  <c r="AR82" i="6"/>
  <c r="AQ82" i="6"/>
  <c r="AQ80" i="6" s="1"/>
  <c r="AQ88" i="6" s="1"/>
  <c r="AP82" i="6"/>
  <c r="AP80" i="6" s="1"/>
  <c r="AP88" i="6" s="1"/>
  <c r="AO82" i="6"/>
  <c r="AN82" i="6"/>
  <c r="AN80" i="6" s="1"/>
  <c r="AN88" i="6" s="1"/>
  <c r="AM82" i="6"/>
  <c r="AL82" i="6"/>
  <c r="AK82" i="6"/>
  <c r="AK80" i="6" s="1"/>
  <c r="AK88" i="6" s="1"/>
  <c r="AJ82" i="6"/>
  <c r="AI82" i="6"/>
  <c r="AI80" i="6" s="1"/>
  <c r="AI88" i="6" s="1"/>
  <c r="AH82" i="6"/>
  <c r="AH80" i="6" s="1"/>
  <c r="AH88" i="6" s="1"/>
  <c r="AG82" i="6"/>
  <c r="AF82" i="6"/>
  <c r="AF80" i="6" s="1"/>
  <c r="AF88" i="6" s="1"/>
  <c r="AE82" i="6"/>
  <c r="AD82" i="6"/>
  <c r="AC82" i="6"/>
  <c r="AC80" i="6" s="1"/>
  <c r="AC88" i="6" s="1"/>
  <c r="AB82" i="6"/>
  <c r="AA82" i="6"/>
  <c r="AA80" i="6" s="1"/>
  <c r="AA88" i="6" s="1"/>
  <c r="Z82" i="6"/>
  <c r="Z80" i="6" s="1"/>
  <c r="Z88" i="6" s="1"/>
  <c r="Y82" i="6"/>
  <c r="X82" i="6"/>
  <c r="X80" i="6" s="1"/>
  <c r="X88" i="6" s="1"/>
  <c r="W82" i="6"/>
  <c r="V82" i="6"/>
  <c r="U82" i="6"/>
  <c r="U80" i="6" s="1"/>
  <c r="U88" i="6" s="1"/>
  <c r="T82" i="6"/>
  <c r="S82" i="6"/>
  <c r="S80" i="6" s="1"/>
  <c r="S88" i="6" s="1"/>
  <c r="BU80" i="6"/>
  <c r="BU88" i="6" s="1"/>
  <c r="BS80" i="6"/>
  <c r="BS88" i="6" s="1"/>
  <c r="BR80" i="6"/>
  <c r="BP80" i="6"/>
  <c r="BP88" i="6" s="1"/>
  <c r="BM80" i="6"/>
  <c r="BM88" i="6" s="1"/>
  <c r="BK80" i="6"/>
  <c r="BK88" i="6" s="1"/>
  <c r="BJ80" i="6"/>
  <c r="BH80" i="6"/>
  <c r="BH88" i="6" s="1"/>
  <c r="BE80" i="6"/>
  <c r="BE88" i="6" s="1"/>
  <c r="BC80" i="6"/>
  <c r="BB80" i="6"/>
  <c r="BB88" i="6" s="1"/>
  <c r="AZ80" i="6"/>
  <c r="AZ88" i="6" s="1"/>
  <c r="AW80" i="6"/>
  <c r="AW88" i="6" s="1"/>
  <c r="AU80" i="6"/>
  <c r="AU88" i="6" s="1"/>
  <c r="AT80" i="6"/>
  <c r="AR80" i="6"/>
  <c r="AR88" i="6" s="1"/>
  <c r="AO80" i="6"/>
  <c r="AO88" i="6" s="1"/>
  <c r="AM80" i="6"/>
  <c r="AM88" i="6" s="1"/>
  <c r="AL80" i="6"/>
  <c r="AJ80" i="6"/>
  <c r="AJ88" i="6" s="1"/>
  <c r="AG80" i="6"/>
  <c r="AG88" i="6" s="1"/>
  <c r="AE80" i="6"/>
  <c r="AE88" i="6" s="1"/>
  <c r="AD80" i="6"/>
  <c r="AB80" i="6"/>
  <c r="AB88" i="6" s="1"/>
  <c r="Y80" i="6"/>
  <c r="Y88" i="6" s="1"/>
  <c r="W80" i="6"/>
  <c r="W88" i="6" s="1"/>
  <c r="V80" i="6"/>
  <c r="T80" i="6"/>
  <c r="T88" i="6" s="1"/>
  <c r="BQ75" i="6"/>
  <c r="BN75" i="6"/>
  <c r="BF75" i="6"/>
  <c r="BF66" i="6" s="1"/>
  <c r="BA75" i="6"/>
  <c r="AX75" i="6"/>
  <c r="AP75" i="6"/>
  <c r="AP66" i="6" s="1"/>
  <c r="AK75" i="6"/>
  <c r="AH75" i="6"/>
  <c r="Z75" i="6"/>
  <c r="Z66" i="6" s="1"/>
  <c r="U75" i="6"/>
  <c r="BU70" i="6"/>
  <c r="BT70" i="6"/>
  <c r="BS70" i="6"/>
  <c r="BS75" i="6" s="1"/>
  <c r="BS66" i="6" s="1"/>
  <c r="BR70" i="6"/>
  <c r="BQ70" i="6"/>
  <c r="BP70" i="6"/>
  <c r="BP75" i="6" s="1"/>
  <c r="BO70" i="6"/>
  <c r="BN70" i="6"/>
  <c r="BM70" i="6"/>
  <c r="BL70" i="6"/>
  <c r="BK70" i="6"/>
  <c r="BK75" i="6" s="1"/>
  <c r="BK66" i="6" s="1"/>
  <c r="BJ70" i="6"/>
  <c r="BI70" i="6"/>
  <c r="BH70" i="6"/>
  <c r="BH75" i="6" s="1"/>
  <c r="BG70" i="6"/>
  <c r="BF70" i="6"/>
  <c r="BE70" i="6"/>
  <c r="BD70" i="6"/>
  <c r="BC70" i="6"/>
  <c r="BC75" i="6" s="1"/>
  <c r="BC66" i="6" s="1"/>
  <c r="BB70" i="6"/>
  <c r="BA70" i="6"/>
  <c r="AZ70" i="6"/>
  <c r="AZ75" i="6" s="1"/>
  <c r="AY70" i="6"/>
  <c r="AX70" i="6"/>
  <c r="AW70" i="6"/>
  <c r="AV70" i="6"/>
  <c r="AU70" i="6"/>
  <c r="AU75" i="6" s="1"/>
  <c r="AU66" i="6" s="1"/>
  <c r="AT70" i="6"/>
  <c r="AS70" i="6"/>
  <c r="AR70" i="6"/>
  <c r="AR75" i="6" s="1"/>
  <c r="AQ70" i="6"/>
  <c r="AP70" i="6"/>
  <c r="AO70" i="6"/>
  <c r="AN70" i="6"/>
  <c r="AM70" i="6"/>
  <c r="AM75" i="6" s="1"/>
  <c r="AM66" i="6" s="1"/>
  <c r="AL70" i="6"/>
  <c r="AK70" i="6"/>
  <c r="AJ70" i="6"/>
  <c r="AJ75" i="6" s="1"/>
  <c r="AI70" i="6"/>
  <c r="AH70" i="6"/>
  <c r="AG70" i="6"/>
  <c r="AF70" i="6"/>
  <c r="AE70" i="6"/>
  <c r="AE75" i="6" s="1"/>
  <c r="AE66" i="6" s="1"/>
  <c r="AD70" i="6"/>
  <c r="AC70" i="6"/>
  <c r="AB70" i="6"/>
  <c r="AB75" i="6" s="1"/>
  <c r="AA70" i="6"/>
  <c r="Z70" i="6"/>
  <c r="Y70" i="6"/>
  <c r="X70" i="6"/>
  <c r="W70" i="6"/>
  <c r="W75" i="6" s="1"/>
  <c r="W66" i="6" s="1"/>
  <c r="V70" i="6"/>
  <c r="U70" i="6"/>
  <c r="T70" i="6"/>
  <c r="T75" i="6" s="1"/>
  <c r="S70" i="6"/>
  <c r="BU67" i="6"/>
  <c r="BU75" i="6" s="1"/>
  <c r="BU66" i="6" s="1"/>
  <c r="BT67" i="6"/>
  <c r="BT75" i="6" s="1"/>
  <c r="BT66" i="6" s="1"/>
  <c r="BS67" i="6"/>
  <c r="BR67" i="6"/>
  <c r="BQ67" i="6"/>
  <c r="BP67" i="6"/>
  <c r="BO67" i="6"/>
  <c r="BO75" i="6" s="1"/>
  <c r="BO66" i="6" s="1"/>
  <c r="BN67" i="6"/>
  <c r="BM67" i="6"/>
  <c r="BM75" i="6" s="1"/>
  <c r="BM66" i="6" s="1"/>
  <c r="BL67" i="6"/>
  <c r="BL75" i="6" s="1"/>
  <c r="BL66" i="6" s="1"/>
  <c r="BK67" i="6"/>
  <c r="BJ67" i="6"/>
  <c r="BI67" i="6"/>
  <c r="BI75" i="6" s="1"/>
  <c r="BI66" i="6" s="1"/>
  <c r="BH67" i="6"/>
  <c r="BG67" i="6"/>
  <c r="BG75" i="6" s="1"/>
  <c r="BG66" i="6" s="1"/>
  <c r="BF67" i="6"/>
  <c r="BE67" i="6"/>
  <c r="BE75" i="6" s="1"/>
  <c r="BE66" i="6" s="1"/>
  <c r="BD67" i="6"/>
  <c r="BD75" i="6" s="1"/>
  <c r="BD66" i="6" s="1"/>
  <c r="BC67" i="6"/>
  <c r="BB67" i="6"/>
  <c r="BA67" i="6"/>
  <c r="AZ67" i="6"/>
  <c r="AY67" i="6"/>
  <c r="AY75" i="6" s="1"/>
  <c r="AY66" i="6" s="1"/>
  <c r="AX67" i="6"/>
  <c r="AW67" i="6"/>
  <c r="AW75" i="6" s="1"/>
  <c r="AW66" i="6" s="1"/>
  <c r="AV67" i="6"/>
  <c r="AV75" i="6" s="1"/>
  <c r="AV66" i="6" s="1"/>
  <c r="AU67" i="6"/>
  <c r="AT67" i="6"/>
  <c r="AS67" i="6"/>
  <c r="AS75" i="6" s="1"/>
  <c r="AS66" i="6" s="1"/>
  <c r="AR67" i="6"/>
  <c r="AQ67" i="6"/>
  <c r="AQ75" i="6" s="1"/>
  <c r="AQ66" i="6" s="1"/>
  <c r="AP67" i="6"/>
  <c r="AO67" i="6"/>
  <c r="AO75" i="6" s="1"/>
  <c r="AO66" i="6" s="1"/>
  <c r="AN67" i="6"/>
  <c r="AN75" i="6" s="1"/>
  <c r="AN66" i="6" s="1"/>
  <c r="AM67" i="6"/>
  <c r="AL67" i="6"/>
  <c r="AK67" i="6"/>
  <c r="AJ67" i="6"/>
  <c r="AI67" i="6"/>
  <c r="AI75" i="6" s="1"/>
  <c r="AI66" i="6" s="1"/>
  <c r="AH67" i="6"/>
  <c r="AG67" i="6"/>
  <c r="AG75" i="6" s="1"/>
  <c r="AG66" i="6" s="1"/>
  <c r="AF67" i="6"/>
  <c r="AF75" i="6" s="1"/>
  <c r="AF66" i="6" s="1"/>
  <c r="AE67" i="6"/>
  <c r="AD67" i="6"/>
  <c r="AC67" i="6"/>
  <c r="AC75" i="6" s="1"/>
  <c r="AC66" i="6" s="1"/>
  <c r="AB67" i="6"/>
  <c r="AA67" i="6"/>
  <c r="AA75" i="6" s="1"/>
  <c r="AA66" i="6" s="1"/>
  <c r="Z67" i="6"/>
  <c r="Y67" i="6"/>
  <c r="Y75" i="6" s="1"/>
  <c r="Y66" i="6" s="1"/>
  <c r="X67" i="6"/>
  <c r="X75" i="6" s="1"/>
  <c r="X66" i="6" s="1"/>
  <c r="W67" i="6"/>
  <c r="V67" i="6"/>
  <c r="U67" i="6"/>
  <c r="T67" i="6"/>
  <c r="S67" i="6"/>
  <c r="S75" i="6" s="1"/>
  <c r="S66" i="6" s="1"/>
  <c r="BQ66" i="6"/>
  <c r="BP66" i="6"/>
  <c r="BN66" i="6"/>
  <c r="BH66" i="6"/>
  <c r="BA66" i="6"/>
  <c r="AZ66" i="6"/>
  <c r="AX66" i="6"/>
  <c r="AR66" i="6"/>
  <c r="AK66" i="6"/>
  <c r="AJ66" i="6"/>
  <c r="AH66" i="6"/>
  <c r="AB66" i="6"/>
  <c r="U66" i="6"/>
  <c r="T66" i="6"/>
  <c r="BU64" i="6"/>
  <c r="BT64" i="6"/>
  <c r="BS64" i="6"/>
  <c r="BS50" i="6" s="1"/>
  <c r="BR64" i="6"/>
  <c r="BR50" i="6" s="1"/>
  <c r="BR49" i="6" s="1"/>
  <c r="BQ64" i="6"/>
  <c r="BP64" i="6"/>
  <c r="BO64" i="6"/>
  <c r="BO50" i="6" s="1"/>
  <c r="BO49" i="6" s="1"/>
  <c r="BO77" i="6" s="1"/>
  <c r="BN64" i="6"/>
  <c r="BN50" i="6" s="1"/>
  <c r="BM64" i="6"/>
  <c r="BM50" i="6" s="1"/>
  <c r="BM49" i="6" s="1"/>
  <c r="BM77" i="6" s="1"/>
  <c r="BL64" i="6"/>
  <c r="BK64" i="6"/>
  <c r="BK50" i="6" s="1"/>
  <c r="BK49" i="6" s="1"/>
  <c r="BK77" i="6" s="1"/>
  <c r="BJ64" i="6"/>
  <c r="BJ50" i="6" s="1"/>
  <c r="BJ49" i="6" s="1"/>
  <c r="BI64" i="6"/>
  <c r="BH64" i="6"/>
  <c r="BG64" i="6"/>
  <c r="BG50" i="6" s="1"/>
  <c r="BG49" i="6" s="1"/>
  <c r="BG77" i="6" s="1"/>
  <c r="BF64" i="6"/>
  <c r="BF50" i="6" s="1"/>
  <c r="BF49" i="6" s="1"/>
  <c r="BF77" i="6" s="1"/>
  <c r="BE64" i="6"/>
  <c r="BD64" i="6"/>
  <c r="BC64" i="6"/>
  <c r="BC50" i="6" s="1"/>
  <c r="BB64" i="6"/>
  <c r="BB50" i="6" s="1"/>
  <c r="BB49" i="6" s="1"/>
  <c r="BA64" i="6"/>
  <c r="AZ64" i="6"/>
  <c r="AY64" i="6"/>
  <c r="AY50" i="6" s="1"/>
  <c r="AY49" i="6" s="1"/>
  <c r="AY77" i="6" s="1"/>
  <c r="AX64" i="6"/>
  <c r="AX50" i="6" s="1"/>
  <c r="AW64" i="6"/>
  <c r="AV64" i="6"/>
  <c r="AU64" i="6"/>
  <c r="AU50" i="6" s="1"/>
  <c r="AU49" i="6" s="1"/>
  <c r="AU77" i="6" s="1"/>
  <c r="AT64" i="6"/>
  <c r="AS64" i="6"/>
  <c r="AR64" i="6"/>
  <c r="AQ64" i="6"/>
  <c r="AP64" i="6"/>
  <c r="AP50" i="6" s="1"/>
  <c r="AO64" i="6"/>
  <c r="AN64" i="6"/>
  <c r="AM64" i="6"/>
  <c r="AM50" i="6" s="1"/>
  <c r="AL64" i="6"/>
  <c r="AL50" i="6" s="1"/>
  <c r="AL49" i="6" s="1"/>
  <c r="AK64" i="6"/>
  <c r="AJ64" i="6"/>
  <c r="AI64" i="6"/>
  <c r="AI50" i="6" s="1"/>
  <c r="AI49" i="6" s="1"/>
  <c r="AI77" i="6" s="1"/>
  <c r="AH64" i="6"/>
  <c r="AH50" i="6" s="1"/>
  <c r="AG64" i="6"/>
  <c r="AG50" i="6" s="1"/>
  <c r="AG49" i="6" s="1"/>
  <c r="AG77" i="6" s="1"/>
  <c r="AF64" i="6"/>
  <c r="AE64" i="6"/>
  <c r="AE50" i="6" s="1"/>
  <c r="AE49" i="6" s="1"/>
  <c r="AD64" i="6"/>
  <c r="AD50" i="6" s="1"/>
  <c r="AD49" i="6" s="1"/>
  <c r="AC64" i="6"/>
  <c r="AB64" i="6"/>
  <c r="AA64" i="6"/>
  <c r="AA50" i="6" s="1"/>
  <c r="AA49" i="6" s="1"/>
  <c r="AA77" i="6" s="1"/>
  <c r="Z64" i="6"/>
  <c r="Z50" i="6" s="1"/>
  <c r="Z49" i="6" s="1"/>
  <c r="Z77" i="6" s="1"/>
  <c r="Y64" i="6"/>
  <c r="X64" i="6"/>
  <c r="W64" i="6"/>
  <c r="W50" i="6" s="1"/>
  <c r="V64" i="6"/>
  <c r="V50" i="6" s="1"/>
  <c r="V49" i="6" s="1"/>
  <c r="U64" i="6"/>
  <c r="T64" i="6"/>
  <c r="S64" i="6"/>
  <c r="S50" i="6" s="1"/>
  <c r="S49" i="6" s="1"/>
  <c r="S77" i="6" s="1"/>
  <c r="BT61" i="6"/>
  <c r="BQ61" i="6"/>
  <c r="BO61" i="6"/>
  <c r="BL61" i="6"/>
  <c r="BK61" i="6"/>
  <c r="BI61" i="6"/>
  <c r="BG61" i="6"/>
  <c r="BF61" i="6"/>
  <c r="BD61" i="6"/>
  <c r="BA61" i="6"/>
  <c r="AY61" i="6"/>
  <c r="AV61" i="6"/>
  <c r="AQ61" i="6"/>
  <c r="AP61" i="6"/>
  <c r="AN61" i="6"/>
  <c r="AK61" i="6"/>
  <c r="AI61" i="6"/>
  <c r="AF61" i="6"/>
  <c r="AE61" i="6"/>
  <c r="AC61" i="6"/>
  <c r="AA61" i="6"/>
  <c r="Z61" i="6"/>
  <c r="X61" i="6"/>
  <c r="U61" i="6"/>
  <c r="S61" i="6"/>
  <c r="BU51" i="6"/>
  <c r="BU61" i="6" s="1"/>
  <c r="BT51" i="6"/>
  <c r="BS51" i="6"/>
  <c r="BS61" i="6" s="1"/>
  <c r="BR51" i="6"/>
  <c r="BR61" i="6" s="1"/>
  <c r="BQ51" i="6"/>
  <c r="BP51" i="6"/>
  <c r="BP61" i="6" s="1"/>
  <c r="BO51" i="6"/>
  <c r="BN51" i="6"/>
  <c r="BN61" i="6" s="1"/>
  <c r="BM51" i="6"/>
  <c r="BM61" i="6" s="1"/>
  <c r="BL51" i="6"/>
  <c r="BK51" i="6"/>
  <c r="BJ51" i="6"/>
  <c r="BJ61" i="6" s="1"/>
  <c r="BI51" i="6"/>
  <c r="BH51" i="6"/>
  <c r="BH61" i="6" s="1"/>
  <c r="BG51" i="6"/>
  <c r="BF51" i="6"/>
  <c r="BE51" i="6"/>
  <c r="BE61" i="6" s="1"/>
  <c r="BD51" i="6"/>
  <c r="BC51" i="6"/>
  <c r="BC61" i="6" s="1"/>
  <c r="BB51" i="6"/>
  <c r="BB61" i="6" s="1"/>
  <c r="BA51" i="6"/>
  <c r="AZ51" i="6"/>
  <c r="AZ61" i="6" s="1"/>
  <c r="AY51" i="6"/>
  <c r="AX51" i="6"/>
  <c r="AX61" i="6" s="1"/>
  <c r="AW51" i="6"/>
  <c r="AW61" i="6" s="1"/>
  <c r="AV51" i="6"/>
  <c r="AU51" i="6"/>
  <c r="AU61" i="6" s="1"/>
  <c r="AT51" i="6"/>
  <c r="AT61" i="6" s="1"/>
  <c r="AS51" i="6"/>
  <c r="AS61" i="6" s="1"/>
  <c r="AR51" i="6"/>
  <c r="AR61" i="6" s="1"/>
  <c r="AQ51" i="6"/>
  <c r="AP51" i="6"/>
  <c r="AO51" i="6"/>
  <c r="AO61" i="6" s="1"/>
  <c r="AN51" i="6"/>
  <c r="AM51" i="6"/>
  <c r="AM61" i="6" s="1"/>
  <c r="AL51" i="6"/>
  <c r="AL61" i="6" s="1"/>
  <c r="AK51" i="6"/>
  <c r="AJ51" i="6"/>
  <c r="AJ61" i="6" s="1"/>
  <c r="AI51" i="6"/>
  <c r="AH51" i="6"/>
  <c r="AH61" i="6" s="1"/>
  <c r="AG51" i="6"/>
  <c r="AG61" i="6" s="1"/>
  <c r="AF51" i="6"/>
  <c r="AE51" i="6"/>
  <c r="AD51" i="6"/>
  <c r="AD61" i="6" s="1"/>
  <c r="AC51" i="6"/>
  <c r="AB51" i="6"/>
  <c r="AB61" i="6" s="1"/>
  <c r="AA51" i="6"/>
  <c r="Z51" i="6"/>
  <c r="Y51" i="6"/>
  <c r="Y61" i="6" s="1"/>
  <c r="X51" i="6"/>
  <c r="W51" i="6"/>
  <c r="W61" i="6" s="1"/>
  <c r="V51" i="6"/>
  <c r="V61" i="6" s="1"/>
  <c r="U51" i="6"/>
  <c r="T51" i="6"/>
  <c r="T61" i="6" s="1"/>
  <c r="S51" i="6"/>
  <c r="BU50" i="6"/>
  <c r="BU49" i="6" s="1"/>
  <c r="BT50" i="6"/>
  <c r="BQ50" i="6"/>
  <c r="BP50" i="6"/>
  <c r="BP49" i="6" s="1"/>
  <c r="BP77" i="6" s="1"/>
  <c r="BL50" i="6"/>
  <c r="BL49" i="6" s="1"/>
  <c r="BI50" i="6"/>
  <c r="BH50" i="6"/>
  <c r="BE50" i="6"/>
  <c r="BE49" i="6" s="1"/>
  <c r="BE77" i="6" s="1"/>
  <c r="BD50" i="6"/>
  <c r="BD49" i="6" s="1"/>
  <c r="BD77" i="6" s="1"/>
  <c r="BA50" i="6"/>
  <c r="BA49" i="6" s="1"/>
  <c r="BA77" i="6" s="1"/>
  <c r="AZ50" i="6"/>
  <c r="AZ49" i="6" s="1"/>
  <c r="AZ77" i="6" s="1"/>
  <c r="AW50" i="6"/>
  <c r="AW49" i="6" s="1"/>
  <c r="AV50" i="6"/>
  <c r="AT50" i="6"/>
  <c r="AT49" i="6" s="1"/>
  <c r="AS50" i="6"/>
  <c r="AS49" i="6" s="1"/>
  <c r="AS77" i="6" s="1"/>
  <c r="AR50" i="6"/>
  <c r="AQ50" i="6"/>
  <c r="AQ49" i="6" s="1"/>
  <c r="AQ77" i="6" s="1"/>
  <c r="AO50" i="6"/>
  <c r="AO49" i="6" s="1"/>
  <c r="AN50" i="6"/>
  <c r="AK50" i="6"/>
  <c r="AJ50" i="6"/>
  <c r="AJ49" i="6" s="1"/>
  <c r="AJ77" i="6" s="1"/>
  <c r="AF50" i="6"/>
  <c r="AF49" i="6" s="1"/>
  <c r="AF77" i="6" s="1"/>
  <c r="AC50" i="6"/>
  <c r="AB50" i="6"/>
  <c r="Y50" i="6"/>
  <c r="Y49" i="6" s="1"/>
  <c r="Y77" i="6" s="1"/>
  <c r="X50" i="6"/>
  <c r="X49" i="6" s="1"/>
  <c r="X77" i="6" s="1"/>
  <c r="U50" i="6"/>
  <c r="U49" i="6" s="1"/>
  <c r="U77" i="6" s="1"/>
  <c r="T50" i="6"/>
  <c r="T49" i="6" s="1"/>
  <c r="T77" i="6" s="1"/>
  <c r="BT49" i="6"/>
  <c r="BT77" i="6" s="1"/>
  <c r="BS49" i="6"/>
  <c r="BQ49" i="6"/>
  <c r="BQ77" i="6" s="1"/>
  <c r="BN49" i="6"/>
  <c r="BN77" i="6" s="1"/>
  <c r="BI49" i="6"/>
  <c r="BH49" i="6"/>
  <c r="BC49" i="6"/>
  <c r="AX49" i="6"/>
  <c r="AX77" i="6" s="1"/>
  <c r="AX103" i="6" s="1"/>
  <c r="AV49" i="6"/>
  <c r="AR49" i="6"/>
  <c r="AP49" i="6"/>
  <c r="AN49" i="6"/>
  <c r="AN77" i="6" s="1"/>
  <c r="AM49" i="6"/>
  <c r="AK49" i="6"/>
  <c r="AK77" i="6" s="1"/>
  <c r="AK103" i="6" s="1"/>
  <c r="AH49" i="6"/>
  <c r="AH77" i="6" s="1"/>
  <c r="AC49" i="6"/>
  <c r="AB49" i="6"/>
  <c r="W49" i="6"/>
  <c r="BH46" i="6"/>
  <c r="AB46" i="6"/>
  <c r="BU45" i="6"/>
  <c r="BR45" i="6"/>
  <c r="BQ45" i="6"/>
  <c r="BO45" i="6"/>
  <c r="BM45" i="6"/>
  <c r="BL45" i="6"/>
  <c r="BJ45" i="6"/>
  <c r="BG45" i="6"/>
  <c r="BE45" i="6"/>
  <c r="BD45" i="6"/>
  <c r="BB45" i="6"/>
  <c r="BA45" i="6"/>
  <c r="AY45" i="6"/>
  <c r="AV45" i="6"/>
  <c r="AT45" i="6"/>
  <c r="AQ45" i="6"/>
  <c r="AO45" i="6"/>
  <c r="AL45" i="6"/>
  <c r="AK45" i="6"/>
  <c r="AI45" i="6"/>
  <c r="AG45" i="6"/>
  <c r="AF45" i="6"/>
  <c r="AD45" i="6"/>
  <c r="AA45" i="6"/>
  <c r="Y45" i="6"/>
  <c r="X45" i="6"/>
  <c r="V45" i="6"/>
  <c r="U45" i="6"/>
  <c r="S45" i="6"/>
  <c r="BU41" i="6"/>
  <c r="BT41" i="6"/>
  <c r="BT45" i="6" s="1"/>
  <c r="BS41" i="6"/>
  <c r="BS45" i="6" s="1"/>
  <c r="BR41" i="6"/>
  <c r="BQ41" i="6"/>
  <c r="BP41" i="6"/>
  <c r="BP45" i="6" s="1"/>
  <c r="BO41" i="6"/>
  <c r="BN41" i="6"/>
  <c r="BN45" i="6" s="1"/>
  <c r="BM41" i="6"/>
  <c r="BL41" i="6"/>
  <c r="BK41" i="6"/>
  <c r="BK45" i="6" s="1"/>
  <c r="BJ41" i="6"/>
  <c r="BI41" i="6"/>
  <c r="BI45" i="6" s="1"/>
  <c r="BH41" i="6"/>
  <c r="BH45" i="6" s="1"/>
  <c r="BG41" i="6"/>
  <c r="BF41" i="6"/>
  <c r="BF45" i="6" s="1"/>
  <c r="BE41" i="6"/>
  <c r="BD41" i="6"/>
  <c r="BC41" i="6"/>
  <c r="BC45" i="6" s="1"/>
  <c r="BB41" i="6"/>
  <c r="BA41" i="6"/>
  <c r="AZ41" i="6"/>
  <c r="AZ45" i="6" s="1"/>
  <c r="AY41" i="6"/>
  <c r="AX41" i="6"/>
  <c r="AX45" i="6" s="1"/>
  <c r="AW41" i="6"/>
  <c r="AW45" i="6" s="1"/>
  <c r="AV41" i="6"/>
  <c r="AU41" i="6"/>
  <c r="AU45" i="6" s="1"/>
  <c r="AT41" i="6"/>
  <c r="AS41" i="6"/>
  <c r="AS45" i="6" s="1"/>
  <c r="AR41" i="6"/>
  <c r="AR45" i="6" s="1"/>
  <c r="AQ41" i="6"/>
  <c r="AP41" i="6"/>
  <c r="AP45" i="6" s="1"/>
  <c r="AO41" i="6"/>
  <c r="AN41" i="6"/>
  <c r="AN45" i="6" s="1"/>
  <c r="AM41" i="6"/>
  <c r="AM45" i="6" s="1"/>
  <c r="AL41" i="6"/>
  <c r="AK41" i="6"/>
  <c r="AJ41" i="6"/>
  <c r="AJ45" i="6" s="1"/>
  <c r="AI41" i="6"/>
  <c r="AH41" i="6"/>
  <c r="AH45" i="6" s="1"/>
  <c r="AG41" i="6"/>
  <c r="AF41" i="6"/>
  <c r="AE41" i="6"/>
  <c r="AE45" i="6" s="1"/>
  <c r="AD41" i="6"/>
  <c r="AC41" i="6"/>
  <c r="AC45" i="6" s="1"/>
  <c r="AB41" i="6"/>
  <c r="AB45" i="6" s="1"/>
  <c r="AA41" i="6"/>
  <c r="Z41" i="6"/>
  <c r="Z45" i="6" s="1"/>
  <c r="Y41" i="6"/>
  <c r="X41" i="6"/>
  <c r="W41" i="6"/>
  <c r="W45" i="6" s="1"/>
  <c r="V41" i="6"/>
  <c r="U41" i="6"/>
  <c r="T41" i="6"/>
  <c r="T45" i="6" s="1"/>
  <c r="S41" i="6"/>
  <c r="BU39" i="6"/>
  <c r="BT39" i="6"/>
  <c r="BS39" i="6"/>
  <c r="BR39" i="6"/>
  <c r="BQ39" i="6"/>
  <c r="BP39" i="6"/>
  <c r="BO39" i="6"/>
  <c r="BN39" i="6"/>
  <c r="BM39" i="6"/>
  <c r="BL39" i="6"/>
  <c r="BK39" i="6"/>
  <c r="BJ39" i="6"/>
  <c r="BI39" i="6"/>
  <c r="BH39" i="6"/>
  <c r="BG39" i="6"/>
  <c r="BF39" i="6"/>
  <c r="BE39" i="6"/>
  <c r="BD39" i="6"/>
  <c r="BC39" i="6"/>
  <c r="BB39" i="6"/>
  <c r="BA39" i="6"/>
  <c r="AZ39" i="6"/>
  <c r="AY39" i="6"/>
  <c r="AX39" i="6"/>
  <c r="AW39" i="6"/>
  <c r="AV39" i="6"/>
  <c r="AU39" i="6"/>
  <c r="AT39" i="6"/>
  <c r="AS39" i="6"/>
  <c r="AR39" i="6"/>
  <c r="AQ39" i="6"/>
  <c r="AP39" i="6"/>
  <c r="AO39" i="6"/>
  <c r="AN39" i="6"/>
  <c r="AM39" i="6"/>
  <c r="AL39" i="6"/>
  <c r="AK39" i="6"/>
  <c r="AJ39" i="6"/>
  <c r="AI39" i="6"/>
  <c r="AH39" i="6"/>
  <c r="AG39" i="6"/>
  <c r="AF39" i="6"/>
  <c r="AE39" i="6"/>
  <c r="AD39" i="6"/>
  <c r="AC39" i="6"/>
  <c r="AB39" i="6"/>
  <c r="AA39" i="6"/>
  <c r="Z39" i="6"/>
  <c r="Y39" i="6"/>
  <c r="X39" i="6"/>
  <c r="W39" i="6"/>
  <c r="V39" i="6"/>
  <c r="U39" i="6"/>
  <c r="T39" i="6"/>
  <c r="S39" i="6"/>
  <c r="BS35" i="6"/>
  <c r="BS46" i="6" s="1"/>
  <c r="BO35" i="6"/>
  <c r="BO46" i="6" s="1"/>
  <c r="BK35" i="6"/>
  <c r="BK46" i="6" s="1"/>
  <c r="BI35" i="6"/>
  <c r="BC35" i="6"/>
  <c r="BC46" i="6" s="1"/>
  <c r="AY35" i="6"/>
  <c r="AY46" i="6" s="1"/>
  <c r="AX35" i="6"/>
  <c r="AX46" i="6" s="1"/>
  <c r="AM35" i="6"/>
  <c r="AM46" i="6" s="1"/>
  <c r="AI35" i="6"/>
  <c r="AI46" i="6" s="1"/>
  <c r="AE35" i="6"/>
  <c r="AE46" i="6" s="1"/>
  <c r="AC35" i="6"/>
  <c r="W35" i="6"/>
  <c r="W46" i="6" s="1"/>
  <c r="S35" i="6"/>
  <c r="S46" i="6" s="1"/>
  <c r="BU27" i="6"/>
  <c r="BT27" i="6"/>
  <c r="BS27" i="6"/>
  <c r="BR27" i="6"/>
  <c r="BQ27" i="6"/>
  <c r="BP27" i="6"/>
  <c r="BO27" i="6"/>
  <c r="BN27" i="6"/>
  <c r="BN35" i="6" s="1"/>
  <c r="BN46" i="6" s="1"/>
  <c r="BM27" i="6"/>
  <c r="BL27" i="6"/>
  <c r="BK27" i="6"/>
  <c r="BJ27" i="6"/>
  <c r="BJ35" i="6" s="1"/>
  <c r="BJ46" i="6" s="1"/>
  <c r="BI27" i="6"/>
  <c r="BH27" i="6"/>
  <c r="BG27" i="6"/>
  <c r="BF27" i="6"/>
  <c r="BF35" i="6" s="1"/>
  <c r="BF46" i="6" s="1"/>
  <c r="BE27" i="6"/>
  <c r="BD27" i="6"/>
  <c r="BC27" i="6"/>
  <c r="BB27" i="6"/>
  <c r="BB35" i="6" s="1"/>
  <c r="BB46" i="6" s="1"/>
  <c r="BA27" i="6"/>
  <c r="AZ27" i="6"/>
  <c r="AY27" i="6"/>
  <c r="AX27" i="6"/>
  <c r="AW27" i="6"/>
  <c r="AV27" i="6"/>
  <c r="AU27" i="6"/>
  <c r="AU35" i="6" s="1"/>
  <c r="AU46" i="6" s="1"/>
  <c r="AT27" i="6"/>
  <c r="AT35" i="6" s="1"/>
  <c r="AT46" i="6" s="1"/>
  <c r="AS27" i="6"/>
  <c r="AR27" i="6"/>
  <c r="AQ27" i="6"/>
  <c r="AP27" i="6"/>
  <c r="AP35" i="6" s="1"/>
  <c r="AP46" i="6" s="1"/>
  <c r="AO27" i="6"/>
  <c r="AN27" i="6"/>
  <c r="AM27" i="6"/>
  <c r="AL27" i="6"/>
  <c r="AK27" i="6"/>
  <c r="AJ27" i="6"/>
  <c r="AI27" i="6"/>
  <c r="AH27" i="6"/>
  <c r="AH35" i="6" s="1"/>
  <c r="AH46" i="6" s="1"/>
  <c r="AG27" i="6"/>
  <c r="AF27" i="6"/>
  <c r="AE27" i="6"/>
  <c r="AD27" i="6"/>
  <c r="AD35" i="6" s="1"/>
  <c r="AD46" i="6" s="1"/>
  <c r="AC27" i="6"/>
  <c r="AB27" i="6"/>
  <c r="AA27" i="6"/>
  <c r="Z27" i="6"/>
  <c r="Z35" i="6" s="1"/>
  <c r="Z46" i="6" s="1"/>
  <c r="Y27" i="6"/>
  <c r="X27" i="6"/>
  <c r="W27" i="6"/>
  <c r="V27" i="6"/>
  <c r="V35" i="6" s="1"/>
  <c r="V46" i="6" s="1"/>
  <c r="U27" i="6"/>
  <c r="T27" i="6"/>
  <c r="S27" i="6"/>
  <c r="BU21" i="6"/>
  <c r="BT21" i="6"/>
  <c r="BT35" i="6" s="1"/>
  <c r="BS21" i="6"/>
  <c r="BR21" i="6"/>
  <c r="BR35" i="6" s="1"/>
  <c r="BR46" i="6" s="1"/>
  <c r="BQ21" i="6"/>
  <c r="BQ35" i="6" s="1"/>
  <c r="BQ46" i="6" s="1"/>
  <c r="BP21" i="6"/>
  <c r="BP35" i="6" s="1"/>
  <c r="BP46" i="6" s="1"/>
  <c r="BO21" i="6"/>
  <c r="BN21" i="6"/>
  <c r="BM21" i="6"/>
  <c r="BL21" i="6"/>
  <c r="BL35" i="6" s="1"/>
  <c r="BL46" i="6" s="1"/>
  <c r="BK21" i="6"/>
  <c r="BJ21" i="6"/>
  <c r="BI21" i="6"/>
  <c r="BH21" i="6"/>
  <c r="BH35" i="6" s="1"/>
  <c r="BG21" i="6"/>
  <c r="BG35" i="6" s="1"/>
  <c r="BG46" i="6" s="1"/>
  <c r="BF21" i="6"/>
  <c r="BE21" i="6"/>
  <c r="BD21" i="6"/>
  <c r="BD35" i="6" s="1"/>
  <c r="BD46" i="6" s="1"/>
  <c r="BC21" i="6"/>
  <c r="BB21" i="6"/>
  <c r="BA21" i="6"/>
  <c r="BA35" i="6" s="1"/>
  <c r="BA46" i="6" s="1"/>
  <c r="AZ21" i="6"/>
  <c r="AZ35" i="6" s="1"/>
  <c r="AZ46" i="6" s="1"/>
  <c r="AY21" i="6"/>
  <c r="AX21" i="6"/>
  <c r="AW21" i="6"/>
  <c r="AV21" i="6"/>
  <c r="AV35" i="6" s="1"/>
  <c r="AV46" i="6" s="1"/>
  <c r="AU21" i="6"/>
  <c r="AT21" i="6"/>
  <c r="AS21" i="6"/>
  <c r="AS35" i="6" s="1"/>
  <c r="AR21" i="6"/>
  <c r="AR35" i="6" s="1"/>
  <c r="AR46" i="6" s="1"/>
  <c r="AQ21" i="6"/>
  <c r="AQ35" i="6" s="1"/>
  <c r="AQ46" i="6" s="1"/>
  <c r="AP21" i="6"/>
  <c r="AO21" i="6"/>
  <c r="AN21" i="6"/>
  <c r="AN35" i="6" s="1"/>
  <c r="AM21" i="6"/>
  <c r="AL21" i="6"/>
  <c r="AL35" i="6" s="1"/>
  <c r="AL46" i="6" s="1"/>
  <c r="AK21" i="6"/>
  <c r="AK35" i="6" s="1"/>
  <c r="AK46" i="6" s="1"/>
  <c r="AJ21" i="6"/>
  <c r="AJ35" i="6" s="1"/>
  <c r="AJ46" i="6" s="1"/>
  <c r="AI21" i="6"/>
  <c r="AH21" i="6"/>
  <c r="AG21" i="6"/>
  <c r="AF21" i="6"/>
  <c r="AF35" i="6" s="1"/>
  <c r="AF46" i="6" s="1"/>
  <c r="AE21" i="6"/>
  <c r="AD21" i="6"/>
  <c r="AC21" i="6"/>
  <c r="AB21" i="6"/>
  <c r="AB35" i="6" s="1"/>
  <c r="AA21" i="6"/>
  <c r="AA35" i="6" s="1"/>
  <c r="AA46" i="6" s="1"/>
  <c r="Z21" i="6"/>
  <c r="Y21" i="6"/>
  <c r="X21" i="6"/>
  <c r="X35" i="6" s="1"/>
  <c r="X46" i="6" s="1"/>
  <c r="W21" i="6"/>
  <c r="V21" i="6"/>
  <c r="U21" i="6"/>
  <c r="U35" i="6" s="1"/>
  <c r="U46" i="6" s="1"/>
  <c r="T21" i="6"/>
  <c r="T35" i="6" s="1"/>
  <c r="T46" i="6" s="1"/>
  <c r="S21" i="6"/>
  <c r="N6" i="6"/>
  <c r="I6" i="6"/>
  <c r="C6" i="6"/>
  <c r="AJ3" i="6"/>
  <c r="AK1" i="6"/>
  <c r="P100" i="96"/>
  <c r="P101" i="96" s="1"/>
  <c r="P102" i="96" s="1"/>
  <c r="P104" i="96" s="1"/>
  <c r="P105" i="96" s="1"/>
  <c r="P106" i="96" s="1"/>
  <c r="P107" i="96" s="1"/>
  <c r="P109" i="96" s="1"/>
  <c r="P111" i="96" s="1"/>
  <c r="P112" i="96" s="1"/>
  <c r="P81" i="96"/>
  <c r="P82" i="96" s="1"/>
  <c r="P83" i="96" s="1"/>
  <c r="P84" i="96" s="1"/>
  <c r="P85" i="96" s="1"/>
  <c r="P86" i="96" s="1"/>
  <c r="P87" i="96" s="1"/>
  <c r="P88" i="96" s="1"/>
  <c r="P89" i="96" s="1"/>
  <c r="P90" i="96" s="1"/>
  <c r="P91" i="96" s="1"/>
  <c r="P92" i="96" s="1"/>
  <c r="P93" i="96" s="1"/>
  <c r="P94" i="96" s="1"/>
  <c r="P95" i="96" s="1"/>
  <c r="P96" i="96" s="1"/>
  <c r="P97" i="96" s="1"/>
  <c r="P76" i="96"/>
  <c r="P77" i="96" s="1"/>
  <c r="P65" i="96"/>
  <c r="P66" i="96" s="1"/>
  <c r="P67" i="96" s="1"/>
  <c r="P68" i="96" s="1"/>
  <c r="P69" i="96" s="1"/>
  <c r="P70" i="96" s="1"/>
  <c r="P71" i="96" s="1"/>
  <c r="P72" i="96" s="1"/>
  <c r="P73" i="96" s="1"/>
  <c r="P48" i="96"/>
  <c r="P49" i="96" s="1"/>
  <c r="P50" i="96" s="1"/>
  <c r="P51" i="96" s="1"/>
  <c r="P52" i="96" s="1"/>
  <c r="P53" i="96" s="1"/>
  <c r="P54" i="96" s="1"/>
  <c r="P55" i="96" s="1"/>
  <c r="P56" i="96" s="1"/>
  <c r="P57" i="96" s="1"/>
  <c r="P58" i="96" s="1"/>
  <c r="P59" i="96" s="1"/>
  <c r="P60" i="96" s="1"/>
  <c r="P61" i="96" s="1"/>
  <c r="P62" i="96" s="1"/>
  <c r="P44" i="96"/>
  <c r="P42" i="96"/>
  <c r="P43" i="96" s="1"/>
  <c r="P41" i="96"/>
  <c r="P40" i="96"/>
  <c r="P37" i="96"/>
  <c r="P36" i="96"/>
  <c r="M6" i="96"/>
  <c r="H6" i="96"/>
  <c r="B6" i="96"/>
  <c r="W3" i="96"/>
  <c r="X1" i="96"/>
  <c r="N23" i="97"/>
  <c r="N15" i="97"/>
  <c r="M6" i="97"/>
  <c r="H6" i="97"/>
  <c r="B6" i="97"/>
  <c r="S3" i="97"/>
  <c r="T1" i="97"/>
  <c r="N67" i="100"/>
  <c r="N59" i="100"/>
  <c r="T47" i="100"/>
  <c r="R47" i="100"/>
  <c r="T46" i="100"/>
  <c r="T18" i="100"/>
  <c r="S18" i="100"/>
  <c r="S47" i="100" s="1"/>
  <c r="R18" i="100"/>
  <c r="Q18" i="100"/>
  <c r="Q47" i="100" s="1"/>
  <c r="P18" i="100"/>
  <c r="P47" i="100" s="1"/>
  <c r="O18" i="100"/>
  <c r="O47" i="100" s="1"/>
  <c r="N18" i="100"/>
  <c r="N47" i="100" s="1"/>
  <c r="M6" i="100"/>
  <c r="H6" i="100"/>
  <c r="B6" i="100"/>
  <c r="Q3" i="100"/>
  <c r="Q1" i="100"/>
  <c r="M6" i="76"/>
  <c r="H6" i="76"/>
  <c r="B6" i="76"/>
  <c r="S3" i="76"/>
  <c r="T1" i="76"/>
  <c r="E3" i="82"/>
  <c r="E1" i="82"/>
  <c r="CL31" i="93" l="1" a="1"/>
  <c r="CL31" i="93" s="1"/>
  <c r="CM31" i="93" s="1"/>
  <c r="BT17" i="91"/>
  <c r="CJ17" i="91" s="1"/>
  <c r="CL17" i="91" s="1" a="1"/>
  <c r="CL17" i="91" s="1"/>
  <c r="CM17" i="91" s="1"/>
  <c r="CL21" i="94" a="1"/>
  <c r="CL21" i="94" s="1"/>
  <c r="CM21" i="94" s="1"/>
  <c r="CL23" i="94" a="1"/>
  <c r="CL23" i="94" s="1"/>
  <c r="CM23" i="94" s="1"/>
  <c r="BT14" i="91"/>
  <c r="CJ14" i="91" s="1"/>
  <c r="CL14" i="91" s="1" a="1"/>
  <c r="CL14" i="91" s="1"/>
  <c r="CM14" i="91" s="1"/>
  <c r="BT26" i="91"/>
  <c r="CJ26" i="91" s="1"/>
  <c r="CL13" i="93" a="1"/>
  <c r="CL13" i="93" s="1"/>
  <c r="CM13" i="93" s="1"/>
  <c r="CL12" i="91" a="1"/>
  <c r="CL12" i="91" s="1"/>
  <c r="CM12" i="91" s="1"/>
  <c r="CL20" i="91" a="1"/>
  <c r="CL20" i="91" s="1"/>
  <c r="CM20" i="91" s="1"/>
  <c r="CL27" i="94" a="1"/>
  <c r="CL27" i="94" s="1"/>
  <c r="CM27" i="94" s="1"/>
  <c r="CL31" i="94" a="1"/>
  <c r="CL31" i="94" s="1"/>
  <c r="CM31" i="94" s="1"/>
  <c r="CL16" i="91" a="1"/>
  <c r="CL16" i="91" s="1"/>
  <c r="CM16" i="91" s="1"/>
  <c r="CL30" i="91" a="1"/>
  <c r="CL30" i="91" s="1"/>
  <c r="CM30" i="91" s="1"/>
  <c r="K7" i="38"/>
  <c r="BT11" i="91"/>
  <c r="CJ11" i="91" s="1"/>
  <c r="BT29" i="91"/>
  <c r="CJ29" i="91" s="1"/>
  <c r="CL29" i="91" s="1" a="1"/>
  <c r="CL29" i="91" s="1"/>
  <c r="CM29" i="91" s="1"/>
  <c r="BT22" i="91"/>
  <c r="CJ22" i="91" s="1"/>
  <c r="CL22" i="91" s="1" a="1"/>
  <c r="CL22" i="91" s="1"/>
  <c r="CM22" i="91" s="1"/>
  <c r="AQ101" i="6"/>
  <c r="AQ102" i="6" s="1"/>
  <c r="AQ103" i="6"/>
  <c r="BF103" i="6"/>
  <c r="BF101" i="6"/>
  <c r="BA103" i="6"/>
  <c r="BA101" i="6"/>
  <c r="AG101" i="6"/>
  <c r="AG103" i="6"/>
  <c r="BM101" i="6"/>
  <c r="BM102" i="6" s="1"/>
  <c r="BM103" i="6"/>
  <c r="AN46" i="6"/>
  <c r="BT46" i="6"/>
  <c r="BD101" i="6"/>
  <c r="BD102" i="6" s="1"/>
  <c r="BD103" i="6"/>
  <c r="Z103" i="6"/>
  <c r="Z101" i="6"/>
  <c r="Z102" i="6" s="1"/>
  <c r="AN101" i="6"/>
  <c r="AN102" i="6" s="1"/>
  <c r="AN103" i="6"/>
  <c r="S103" i="6"/>
  <c r="S101" i="6"/>
  <c r="AA101" i="6"/>
  <c r="AA102" i="6" s="1"/>
  <c r="AA103" i="6"/>
  <c r="AI101" i="6"/>
  <c r="AI103" i="6"/>
  <c r="AY103" i="6"/>
  <c r="AY101" i="6"/>
  <c r="BG103" i="6"/>
  <c r="BG101" i="6"/>
  <c r="BO103" i="6"/>
  <c r="BO101" i="6"/>
  <c r="X101" i="6"/>
  <c r="X103" i="6"/>
  <c r="AF101" i="6"/>
  <c r="AF103" i="6"/>
  <c r="AV77" i="6"/>
  <c r="BT101" i="6"/>
  <c r="BT103" i="6"/>
  <c r="BL77" i="6"/>
  <c r="BJ77" i="6"/>
  <c r="AS101" i="6"/>
  <c r="AS103" i="6"/>
  <c r="AS46" i="6"/>
  <c r="BP103" i="6"/>
  <c r="AE77" i="6"/>
  <c r="U101" i="6"/>
  <c r="U103" i="6"/>
  <c r="AZ101" i="6"/>
  <c r="AZ102" i="6" s="1"/>
  <c r="AZ103" i="6"/>
  <c r="AC46" i="6"/>
  <c r="W77" i="6"/>
  <c r="AR77" i="6"/>
  <c r="BN103" i="6"/>
  <c r="BN101" i="6"/>
  <c r="AJ99" i="6"/>
  <c r="AJ101" i="6" s="1"/>
  <c r="AR99" i="6"/>
  <c r="AR97" i="6"/>
  <c r="AZ97" i="6"/>
  <c r="AZ99" i="6"/>
  <c r="BP99" i="6"/>
  <c r="BP97" i="6" s="1"/>
  <c r="T99" i="6"/>
  <c r="T97" i="6" s="1"/>
  <c r="AX101" i="6"/>
  <c r="AX102" i="6" s="1"/>
  <c r="AH103" i="6"/>
  <c r="AH101" i="6"/>
  <c r="BC77" i="6"/>
  <c r="AB97" i="6"/>
  <c r="BQ11" i="38"/>
  <c r="BT11" i="38" s="1"/>
  <c r="CJ11" i="38" s="1"/>
  <c r="BP11" i="38"/>
  <c r="BY7" i="38"/>
  <c r="BQ14" i="38"/>
  <c r="BT14" i="38" s="1"/>
  <c r="CJ14" i="38" s="1"/>
  <c r="CL14" i="38" s="1" a="1"/>
  <c r="CL14" i="38" s="1"/>
  <c r="CM14" i="38" s="1"/>
  <c r="BP14" i="38"/>
  <c r="Q7" i="91"/>
  <c r="BI46" i="6"/>
  <c r="BQ101" i="6"/>
  <c r="BQ102" i="6" s="1"/>
  <c r="BQ103" i="6"/>
  <c r="AG35" i="6"/>
  <c r="AG46" i="6" s="1"/>
  <c r="BE35" i="6"/>
  <c r="BE46" i="6" s="1"/>
  <c r="BU35" i="6"/>
  <c r="BU46" i="6" s="1"/>
  <c r="AB77" i="6"/>
  <c r="AM77" i="6"/>
  <c r="BS77" i="6"/>
  <c r="AC77" i="6"/>
  <c r="BI77" i="6"/>
  <c r="AW77" i="6"/>
  <c r="V75" i="6"/>
  <c r="V66" i="6" s="1"/>
  <c r="V77" i="6" s="1"/>
  <c r="AD75" i="6"/>
  <c r="AD66" i="6" s="1"/>
  <c r="AD77" i="6" s="1"/>
  <c r="AL75" i="6"/>
  <c r="AL66" i="6" s="1"/>
  <c r="AL77" i="6" s="1"/>
  <c r="AT75" i="6"/>
  <c r="AT66" i="6" s="1"/>
  <c r="AT77" i="6" s="1"/>
  <c r="BB75" i="6"/>
  <c r="BB66" i="6" s="1"/>
  <c r="BB77" i="6" s="1"/>
  <c r="BJ75" i="6"/>
  <c r="BJ66" i="6" s="1"/>
  <c r="BR75" i="6"/>
  <c r="BR66" i="6" s="1"/>
  <c r="BR77" i="6" s="1"/>
  <c r="BP25" i="38"/>
  <c r="BQ25" i="38"/>
  <c r="BT25" i="38" s="1"/>
  <c r="CJ25" i="38" s="1"/>
  <c r="CL25" i="38" s="1" a="1"/>
  <c r="CL25" i="38" s="1"/>
  <c r="CM25" i="38" s="1"/>
  <c r="BE101" i="6"/>
  <c r="BE103" i="6"/>
  <c r="Y35" i="6"/>
  <c r="Y46" i="6" s="1"/>
  <c r="AW35" i="6"/>
  <c r="AW46" i="6" s="1"/>
  <c r="BM35" i="6"/>
  <c r="BM46" i="6" s="1"/>
  <c r="BH77" i="6"/>
  <c r="AP77" i="6"/>
  <c r="Y99" i="6"/>
  <c r="Y97" i="6" s="1"/>
  <c r="AO97" i="6"/>
  <c r="AO99" i="6"/>
  <c r="AW97" i="6"/>
  <c r="BE99" i="6"/>
  <c r="BE97" i="6"/>
  <c r="BU99" i="6"/>
  <c r="BU97" i="6" s="1"/>
  <c r="BM97" i="6"/>
  <c r="AO35" i="6"/>
  <c r="AO46" i="6" s="1"/>
  <c r="AO77" i="6"/>
  <c r="BU77" i="6"/>
  <c r="AK101" i="6"/>
  <c r="AK102" i="6" s="1"/>
  <c r="AH97" i="6"/>
  <c r="BN97" i="6"/>
  <c r="AX16" i="38"/>
  <c r="AY16" i="38" s="1"/>
  <c r="BC16" i="38" s="1"/>
  <c r="CH16" i="38" s="1"/>
  <c r="BQ16" i="38"/>
  <c r="BT16" i="38" s="1"/>
  <c r="CJ16" i="38" s="1"/>
  <c r="BP16" i="38"/>
  <c r="BQ19" i="38"/>
  <c r="BT19" i="38" s="1"/>
  <c r="CJ19" i="38" s="1"/>
  <c r="AY23" i="38"/>
  <c r="BC23" i="38" s="1"/>
  <c r="CH23" i="38" s="1"/>
  <c r="BP24" i="38"/>
  <c r="BQ24" i="38"/>
  <c r="BT24" i="38" s="1"/>
  <c r="CJ24" i="38" s="1"/>
  <c r="CL18" i="91" a="1"/>
  <c r="CL18" i="91" s="1"/>
  <c r="CM18" i="91" s="1"/>
  <c r="AD97" i="6"/>
  <c r="BJ97" i="6"/>
  <c r="AY11" i="38"/>
  <c r="BC11" i="38" s="1"/>
  <c r="CH11" i="38" s="1"/>
  <c r="BQ13" i="38"/>
  <c r="BT13" i="38" s="1"/>
  <c r="CJ13" i="38" s="1"/>
  <c r="AX20" i="38"/>
  <c r="AY20" i="38" s="1"/>
  <c r="BC20" i="38" s="1"/>
  <c r="CH20" i="38" s="1"/>
  <c r="BP20" i="38"/>
  <c r="BQ20" i="38"/>
  <c r="BT20" i="38" s="1"/>
  <c r="CJ20" i="38" s="1"/>
  <c r="BP21" i="38"/>
  <c r="BQ21" i="38"/>
  <c r="BT21" i="38" s="1"/>
  <c r="CJ21" i="38" s="1"/>
  <c r="CL21" i="38" s="1" a="1"/>
  <c r="CL21" i="38" s="1"/>
  <c r="CM21" i="38" s="1"/>
  <c r="BP22" i="38"/>
  <c r="BQ22" i="38"/>
  <c r="BT22" i="38" s="1"/>
  <c r="CJ22" i="38" s="1"/>
  <c r="CL22" i="38" s="1" a="1"/>
  <c r="CL22" i="38" s="1"/>
  <c r="CM22" i="38" s="1"/>
  <c r="AY26" i="38"/>
  <c r="BC26" i="38" s="1"/>
  <c r="CH26" i="38" s="1"/>
  <c r="BP27" i="38"/>
  <c r="BQ27" i="38"/>
  <c r="BT27" i="38" s="1"/>
  <c r="CJ27" i="38" s="1"/>
  <c r="BG7" i="91"/>
  <c r="AY24" i="38"/>
  <c r="BC24" i="38" s="1"/>
  <c r="CH24" i="38" s="1"/>
  <c r="BP30" i="38"/>
  <c r="BQ30" i="38"/>
  <c r="BT30" i="38" s="1"/>
  <c r="CJ30" i="38" s="1"/>
  <c r="CL30" i="38" s="1" a="1"/>
  <c r="CL30" i="38" s="1"/>
  <c r="CM30" i="38" s="1"/>
  <c r="CL25" i="91" a="1"/>
  <c r="CL25" i="91" s="1"/>
  <c r="CM25" i="91" s="1"/>
  <c r="CL31" i="91" a="1"/>
  <c r="CL31" i="91" s="1"/>
  <c r="CM31" i="91" s="1"/>
  <c r="W99" i="6"/>
  <c r="W97" i="6"/>
  <c r="AE99" i="6"/>
  <c r="AE97" i="6" s="1"/>
  <c r="AM99" i="6"/>
  <c r="AM97" i="6"/>
  <c r="AU99" i="6"/>
  <c r="AU101" i="6" s="1"/>
  <c r="BC99" i="6"/>
  <c r="BC97" i="6"/>
  <c r="BK99" i="6"/>
  <c r="BK97" i="6" s="1"/>
  <c r="BS99" i="6"/>
  <c r="BS97" i="6"/>
  <c r="AY13" i="38"/>
  <c r="BC13" i="38" s="1"/>
  <c r="CH13" i="38" s="1"/>
  <c r="AY19" i="38"/>
  <c r="BC19" i="38" s="1"/>
  <c r="CH19" i="38" s="1"/>
  <c r="AY27" i="38"/>
  <c r="BC27" i="38" s="1"/>
  <c r="CH27" i="38" s="1"/>
  <c r="W7" i="38"/>
  <c r="BQ12" i="38"/>
  <c r="BT12" i="38" s="1"/>
  <c r="CJ12" i="38" s="1"/>
  <c r="CL12" i="38" s="1" a="1"/>
  <c r="CL12" i="38" s="1"/>
  <c r="CM12" i="38" s="1"/>
  <c r="BP13" i="38"/>
  <c r="AY17" i="38"/>
  <c r="BC17" i="38" s="1"/>
  <c r="CH17" i="38" s="1"/>
  <c r="AY18" i="38"/>
  <c r="BC18" i="38" s="1"/>
  <c r="CH18" i="38" s="1"/>
  <c r="BP29" i="38"/>
  <c r="BQ29" i="38"/>
  <c r="BT29" i="38" s="1"/>
  <c r="CJ29" i="38" s="1"/>
  <c r="AY11" i="91"/>
  <c r="BC11" i="91" s="1"/>
  <c r="CH11" i="91" s="1"/>
  <c r="AY29" i="38"/>
  <c r="BC29" i="38" s="1"/>
  <c r="CH29" i="38" s="1"/>
  <c r="AY23" i="91"/>
  <c r="BC23" i="91" s="1"/>
  <c r="CH23" i="91" s="1"/>
  <c r="BG7" i="38"/>
  <c r="AF97" i="6"/>
  <c r="BQ15" i="38"/>
  <c r="BT15" i="38" s="1"/>
  <c r="CJ15" i="38" s="1"/>
  <c r="CL15" i="38" s="1" a="1"/>
  <c r="CL15" i="38" s="1"/>
  <c r="CM15" i="38" s="1"/>
  <c r="BP15" i="38"/>
  <c r="AX28" i="38"/>
  <c r="AY28" i="38" s="1"/>
  <c r="BC28" i="38" s="1"/>
  <c r="CH28" i="38" s="1"/>
  <c r="BP28" i="38"/>
  <c r="BQ28" i="38"/>
  <c r="BT28" i="38" s="1"/>
  <c r="CJ28" i="38" s="1"/>
  <c r="CL27" i="91" a="1"/>
  <c r="CL27" i="91" s="1"/>
  <c r="CM27" i="91" s="1"/>
  <c r="CL28" i="91" a="1"/>
  <c r="CL28" i="91" s="1"/>
  <c r="CM28" i="91" s="1"/>
  <c r="CL13" i="91" a="1"/>
  <c r="CL13" i="91" s="1"/>
  <c r="CM13" i="91" s="1"/>
  <c r="BT15" i="91"/>
  <c r="CJ15" i="91" s="1"/>
  <c r="CL14" i="93" a="1"/>
  <c r="CL14" i="93" s="1"/>
  <c r="CM14" i="93" s="1"/>
  <c r="CL17" i="93" a="1"/>
  <c r="CL17" i="93" s="1"/>
  <c r="CM17" i="93" s="1"/>
  <c r="AT97" i="6"/>
  <c r="BQ17" i="38"/>
  <c r="BT17" i="38" s="1"/>
  <c r="CJ17" i="38" s="1"/>
  <c r="BP23" i="38"/>
  <c r="BQ23" i="38"/>
  <c r="BT23" i="38" s="1"/>
  <c r="CJ23" i="38" s="1"/>
  <c r="BP31" i="38"/>
  <c r="BQ31" i="38"/>
  <c r="BT31" i="38" s="1"/>
  <c r="CJ31" i="38" s="1"/>
  <c r="CL31" i="38" s="1" a="1"/>
  <c r="CL31" i="38" s="1"/>
  <c r="CM31" i="38" s="1"/>
  <c r="BP7" i="91"/>
  <c r="CL21" i="91" a="1"/>
  <c r="CL21" i="91" s="1"/>
  <c r="CM21" i="91" s="1"/>
  <c r="CL11" i="93" a="1"/>
  <c r="CL11" i="93" s="1"/>
  <c r="CM11" i="93" s="1"/>
  <c r="BQ18" i="38"/>
  <c r="BT18" i="38" s="1"/>
  <c r="CJ18" i="38" s="1"/>
  <c r="BP26" i="38"/>
  <c r="BQ26" i="38"/>
  <c r="BT26" i="38" s="1"/>
  <c r="CJ26" i="38" s="1"/>
  <c r="AI7" i="91"/>
  <c r="AX15" i="91"/>
  <c r="AY15" i="91" s="1"/>
  <c r="BC15" i="91" s="1"/>
  <c r="CH15" i="91" s="1"/>
  <c r="CL15" i="91" s="1" a="1"/>
  <c r="CL15" i="91" s="1"/>
  <c r="CM15" i="91" s="1"/>
  <c r="AY24" i="91"/>
  <c r="BC24" i="91" s="1"/>
  <c r="CH24" i="91" s="1"/>
  <c r="CL24" i="91" s="1" a="1"/>
  <c r="CL24" i="91" s="1"/>
  <c r="CM24" i="91" s="1"/>
  <c r="AY26" i="91"/>
  <c r="BC26" i="91" s="1"/>
  <c r="CH26" i="91" s="1"/>
  <c r="BQ12" i="93"/>
  <c r="BT12" i="93" s="1"/>
  <c r="CJ12" i="93" s="1"/>
  <c r="CL12" i="93" s="1" a="1"/>
  <c r="CL12" i="93" s="1"/>
  <c r="CM12" i="93" s="1"/>
  <c r="BP12" i="93"/>
  <c r="BP7" i="93" s="1"/>
  <c r="AY16" i="93"/>
  <c r="BC16" i="93" s="1"/>
  <c r="CH16" i="93" s="1"/>
  <c r="CL16" i="93" s="1" a="1"/>
  <c r="CL16" i="93" s="1"/>
  <c r="CM16" i="93" s="1"/>
  <c r="AX19" i="91"/>
  <c r="AY19" i="91" s="1"/>
  <c r="BC19" i="91" s="1"/>
  <c r="CH19" i="91" s="1"/>
  <c r="CL19" i="91" s="1" a="1"/>
  <c r="CL19" i="91" s="1"/>
  <c r="CM19" i="91" s="1"/>
  <c r="BT23" i="91"/>
  <c r="CJ23" i="91" s="1"/>
  <c r="CL18" i="93" a="1"/>
  <c r="CL18" i="93" s="1"/>
  <c r="CM18" i="93" s="1"/>
  <c r="BT15" i="93"/>
  <c r="CJ15" i="93" s="1"/>
  <c r="BQ23" i="93"/>
  <c r="BT23" i="93" s="1"/>
  <c r="CJ23" i="93" s="1"/>
  <c r="BP23" i="93"/>
  <c r="AC7" i="94"/>
  <c r="AC7" i="93"/>
  <c r="AX15" i="93"/>
  <c r="AY15" i="93" s="1"/>
  <c r="BC15" i="93" s="1"/>
  <c r="CH15" i="93" s="1"/>
  <c r="CL20" i="93" a="1"/>
  <c r="CL20" i="93" s="1"/>
  <c r="CM20" i="93" s="1"/>
  <c r="BQ27" i="93"/>
  <c r="BT27" i="93" s="1"/>
  <c r="CJ27" i="93" s="1"/>
  <c r="BP27" i="93"/>
  <c r="BY7" i="93"/>
  <c r="BP16" i="93"/>
  <c r="BQ19" i="93"/>
  <c r="BT19" i="93" s="1"/>
  <c r="CJ19" i="93" s="1"/>
  <c r="CL19" i="93" s="1" a="1"/>
  <c r="CL19" i="93" s="1"/>
  <c r="CM19" i="93" s="1"/>
  <c r="BP19" i="93"/>
  <c r="K7" i="94"/>
  <c r="AX29" i="93"/>
  <c r="AY29" i="93" s="1"/>
  <c r="BC29" i="93" s="1"/>
  <c r="CH29" i="93" s="1"/>
  <c r="CL29" i="93" s="1" a="1"/>
  <c r="CL29" i="93" s="1"/>
  <c r="CM29" i="93" s="1"/>
  <c r="AI7" i="94"/>
  <c r="AX24" i="93"/>
  <c r="AY24" i="93" s="1"/>
  <c r="BC24" i="93" s="1"/>
  <c r="CH24" i="93" s="1"/>
  <c r="CL24" i="93" s="1" a="1"/>
  <c r="CL24" i="93" s="1"/>
  <c r="CM24" i="93" s="1"/>
  <c r="AX30" i="93"/>
  <c r="AY30" i="93" s="1"/>
  <c r="BC30" i="93" s="1"/>
  <c r="CH30" i="93" s="1"/>
  <c r="CL30" i="93" s="1" a="1"/>
  <c r="CL30" i="93" s="1"/>
  <c r="CM30" i="93" s="1"/>
  <c r="BQ21" i="93"/>
  <c r="BT21" i="93" s="1"/>
  <c r="CJ21" i="93" s="1"/>
  <c r="CL21" i="93" s="1" a="1"/>
  <c r="CL21" i="93" s="1"/>
  <c r="CM21" i="93" s="1"/>
  <c r="BP22" i="93"/>
  <c r="BQ25" i="93"/>
  <c r="BT25" i="93" s="1"/>
  <c r="CJ25" i="93" s="1"/>
  <c r="CL25" i="93" s="1" a="1"/>
  <c r="CL25" i="93" s="1"/>
  <c r="CM25" i="93" s="1"/>
  <c r="BP26" i="93"/>
  <c r="BP29" i="93"/>
  <c r="AX7" i="94"/>
  <c r="AY11" i="94"/>
  <c r="BC11" i="94" s="1"/>
  <c r="CH11" i="94" s="1"/>
  <c r="AY12" i="94"/>
  <c r="BC12" i="94" s="1"/>
  <c r="CH12" i="94" s="1"/>
  <c r="AY13" i="94"/>
  <c r="BC13" i="94" s="1"/>
  <c r="CH13" i="94" s="1"/>
  <c r="AY14" i="94"/>
  <c r="BC14" i="94" s="1"/>
  <c r="CH14" i="94" s="1"/>
  <c r="AY23" i="93"/>
  <c r="BC23" i="93" s="1"/>
  <c r="CH23" i="93" s="1"/>
  <c r="AY27" i="93"/>
  <c r="BC27" i="93" s="1"/>
  <c r="CH27" i="93" s="1"/>
  <c r="BP20" i="93"/>
  <c r="AX22" i="93"/>
  <c r="AY22" i="93" s="1"/>
  <c r="BC22" i="93" s="1"/>
  <c r="CH22" i="93" s="1"/>
  <c r="CL22" i="93" s="1" a="1"/>
  <c r="CL22" i="93" s="1"/>
  <c r="CM22" i="93" s="1"/>
  <c r="AX26" i="93"/>
  <c r="AY26" i="93" s="1"/>
  <c r="BC26" i="93" s="1"/>
  <c r="CH26" i="93" s="1"/>
  <c r="CL26" i="93" s="1" a="1"/>
  <c r="CL26" i="93" s="1"/>
  <c r="CM26" i="93" s="1"/>
  <c r="BT28" i="93"/>
  <c r="CJ28" i="93" s="1"/>
  <c r="CL28" i="93" s="1" a="1"/>
  <c r="CL28" i="93" s="1"/>
  <c r="CM28" i="93" s="1"/>
  <c r="AY18" i="94"/>
  <c r="BC18" i="94" s="1"/>
  <c r="CH18" i="94" s="1"/>
  <c r="AY15" i="94"/>
  <c r="BC15" i="94" s="1"/>
  <c r="CH15" i="94" s="1"/>
  <c r="AY16" i="94"/>
  <c r="BC16" i="94" s="1"/>
  <c r="CH16" i="94" s="1"/>
  <c r="AY17" i="94"/>
  <c r="BC17" i="94" s="1"/>
  <c r="CH17" i="94" s="1"/>
  <c r="AY25" i="94"/>
  <c r="BC25" i="94" s="1"/>
  <c r="CH25" i="94" s="1"/>
  <c r="CL25" i="94" s="1" a="1"/>
  <c r="CL25" i="94" s="1"/>
  <c r="CM25" i="94" s="1"/>
  <c r="AY19" i="94"/>
  <c r="BC19" i="94" s="1"/>
  <c r="CH19" i="94" s="1"/>
  <c r="CL19" i="94" s="1" a="1"/>
  <c r="CL19" i="94" s="1"/>
  <c r="CM19" i="94" s="1"/>
  <c r="BP30" i="93"/>
  <c r="BP11" i="94"/>
  <c r="BP12" i="94"/>
  <c r="BP13" i="94"/>
  <c r="BP14" i="94"/>
  <c r="BP15" i="94"/>
  <c r="BP16" i="94"/>
  <c r="BP17" i="94"/>
  <c r="BP18" i="94"/>
  <c r="CL24" i="94" a="1"/>
  <c r="CL24" i="94" s="1"/>
  <c r="CM24" i="94" s="1"/>
  <c r="BP25" i="94"/>
  <c r="CL28" i="94" a="1"/>
  <c r="CL28" i="94" s="1"/>
  <c r="CM28" i="94" s="1"/>
  <c r="AY29" i="94"/>
  <c r="BC29" i="94" s="1"/>
  <c r="CH29" i="94" s="1"/>
  <c r="CL29" i="94" s="1" a="1"/>
  <c r="CL29" i="94" s="1"/>
  <c r="CM29" i="94" s="1"/>
  <c r="Q7" i="94"/>
  <c r="BQ11" i="94"/>
  <c r="BT11" i="94" s="1"/>
  <c r="CJ11" i="94" s="1"/>
  <c r="BQ12" i="94"/>
  <c r="BT12" i="94" s="1"/>
  <c r="CJ12" i="94" s="1"/>
  <c r="BQ13" i="94"/>
  <c r="BT13" i="94" s="1"/>
  <c r="CJ13" i="94" s="1"/>
  <c r="BQ14" i="94"/>
  <c r="BT14" i="94" s="1"/>
  <c r="CJ14" i="94" s="1"/>
  <c r="BQ15" i="94"/>
  <c r="BT15" i="94" s="1"/>
  <c r="CJ15" i="94" s="1"/>
  <c r="BQ16" i="94"/>
  <c r="BT16" i="94" s="1"/>
  <c r="CJ16" i="94" s="1"/>
  <c r="BQ17" i="94"/>
  <c r="BT17" i="94" s="1"/>
  <c r="CJ17" i="94" s="1"/>
  <c r="BQ18" i="94"/>
  <c r="BT18" i="94" s="1"/>
  <c r="CJ18" i="94" s="1"/>
  <c r="BP20" i="94"/>
  <c r="BQ20" i="94"/>
  <c r="BT20" i="94" s="1"/>
  <c r="CJ20" i="94" s="1"/>
  <c r="CL20" i="94" s="1" a="1"/>
  <c r="CL20" i="94" s="1"/>
  <c r="CM20" i="94" s="1"/>
  <c r="CL22" i="94" a="1"/>
  <c r="CL22" i="94" s="1"/>
  <c r="CM22" i="94" s="1"/>
  <c r="BL20" i="19"/>
  <c r="P20" i="101"/>
  <c r="CB20" i="19"/>
  <c r="P27" i="19"/>
  <c r="AF27" i="19"/>
  <c r="AY26" i="94"/>
  <c r="BC26" i="94" s="1"/>
  <c r="CH26" i="94" s="1"/>
  <c r="CL26" i="94" s="1" a="1"/>
  <c r="CL26" i="94" s="1"/>
  <c r="CM26" i="94" s="1"/>
  <c r="AY30" i="94"/>
  <c r="BC30" i="94" s="1"/>
  <c r="CH30" i="94" s="1"/>
  <c r="CL30" i="94" s="1" a="1"/>
  <c r="CL30" i="94" s="1"/>
  <c r="CM30" i="94" s="1"/>
  <c r="P20" i="16"/>
  <c r="P20" i="19"/>
  <c r="BL20" i="101"/>
  <c r="CL26" i="91" l="1" a="1"/>
  <c r="CL26" i="91" s="1"/>
  <c r="CM26" i="91" s="1"/>
  <c r="CL11" i="91" a="1"/>
  <c r="CL11" i="91" s="1"/>
  <c r="CM11" i="91" s="1"/>
  <c r="CL15" i="94" a="1"/>
  <c r="CL15" i="94" s="1"/>
  <c r="CM15" i="94" s="1"/>
  <c r="CL13" i="94" a="1"/>
  <c r="CL13" i="94" s="1"/>
  <c r="CM13" i="94" s="1"/>
  <c r="CL28" i="38" a="1"/>
  <c r="CL28" i="38" s="1"/>
  <c r="CM28" i="38" s="1"/>
  <c r="CL27" i="38" a="1"/>
  <c r="CL27" i="38" s="1"/>
  <c r="CM27" i="38" s="1"/>
  <c r="CL26" i="38" a="1"/>
  <c r="CL26" i="38" s="1"/>
  <c r="CM26" i="38" s="1"/>
  <c r="CL20" i="38" a="1"/>
  <c r="CL20" i="38" s="1"/>
  <c r="CM20" i="38" s="1"/>
  <c r="CL23" i="38" a="1"/>
  <c r="CL23" i="38" s="1"/>
  <c r="CM23" i="38" s="1"/>
  <c r="CL27" i="93" a="1"/>
  <c r="CL27" i="93" s="1"/>
  <c r="CM27" i="93" s="1"/>
  <c r="CL15" i="93" a="1"/>
  <c r="CL15" i="93" s="1"/>
  <c r="CM15" i="93" s="1"/>
  <c r="CL14" i="94" a="1"/>
  <c r="CL14" i="94" s="1"/>
  <c r="CM14" i="94" s="1"/>
  <c r="CL24" i="38" a="1"/>
  <c r="CL24" i="38" s="1"/>
  <c r="CM24" i="38" s="1"/>
  <c r="CL18" i="38" a="1"/>
  <c r="CL18" i="38" s="1"/>
  <c r="CM18" i="38" s="1"/>
  <c r="CL18" i="94" a="1"/>
  <c r="CL18" i="94" s="1"/>
  <c r="CM18" i="94" s="1"/>
  <c r="CL23" i="91" a="1"/>
  <c r="CL23" i="91" s="1"/>
  <c r="CM23" i="91" s="1"/>
  <c r="CL17" i="38" a="1"/>
  <c r="CL17" i="38" s="1"/>
  <c r="CM17" i="38" s="1"/>
  <c r="CL12" i="94" a="1"/>
  <c r="CL12" i="94" s="1"/>
  <c r="CM12" i="94" s="1"/>
  <c r="CL29" i="38" a="1"/>
  <c r="CL29" i="38" s="1"/>
  <c r="CM29" i="38" s="1"/>
  <c r="CL11" i="94" a="1"/>
  <c r="CL11" i="94" s="1"/>
  <c r="CM11" i="94" s="1"/>
  <c r="CL11" i="38" a="1"/>
  <c r="CL11" i="38" s="1"/>
  <c r="CM11" i="38" s="1"/>
  <c r="CL17" i="94" a="1"/>
  <c r="CL17" i="94" s="1"/>
  <c r="CM17" i="94" s="1"/>
  <c r="CL19" i="38" a="1"/>
  <c r="CL19" i="38" s="1"/>
  <c r="CM19" i="38" s="1"/>
  <c r="CL16" i="38" a="1"/>
  <c r="CL16" i="38" s="1"/>
  <c r="CM16" i="38" s="1"/>
  <c r="CL16" i="94" a="1"/>
  <c r="CL16" i="94" s="1"/>
  <c r="CM16" i="94" s="1"/>
  <c r="CL23" i="93" a="1"/>
  <c r="CL23" i="93" s="1"/>
  <c r="CM23" i="93" s="1"/>
  <c r="CL13" i="38" a="1"/>
  <c r="CL13" i="38" s="1"/>
  <c r="CM13" i="38" s="1"/>
  <c r="V103" i="6"/>
  <c r="V101" i="6"/>
  <c r="AJ102" i="6"/>
  <c r="BR103" i="6"/>
  <c r="BR101" i="6"/>
  <c r="BR102" i="6" s="1"/>
  <c r="AD103" i="6"/>
  <c r="AD101" i="6"/>
  <c r="AD102" i="6" s="1"/>
  <c r="BB103" i="6"/>
  <c r="BB101" i="6"/>
  <c r="AT103" i="6"/>
  <c r="AT101" i="6"/>
  <c r="AT102" i="6" s="1"/>
  <c r="AL103" i="6"/>
  <c r="AL101" i="6"/>
  <c r="AL102" i="6" s="1"/>
  <c r="AP103" i="6"/>
  <c r="AP101" i="6"/>
  <c r="AP102" i="6" s="1"/>
  <c r="BU103" i="6"/>
  <c r="BU101" i="6"/>
  <c r="BU102" i="6" s="1"/>
  <c r="BH101" i="6"/>
  <c r="BH103" i="6"/>
  <c r="AR101" i="6"/>
  <c r="AR103" i="6"/>
  <c r="BP101" i="6"/>
  <c r="BP102" i="6" s="1"/>
  <c r="BT102" i="6"/>
  <c r="X102" i="6"/>
  <c r="AI102" i="6"/>
  <c r="AG102" i="6"/>
  <c r="BJ103" i="6"/>
  <c r="BJ101" i="6"/>
  <c r="BJ102" i="6" s="1"/>
  <c r="BP7" i="94"/>
  <c r="AU97" i="6"/>
  <c r="AO103" i="6"/>
  <c r="AO101" i="6"/>
  <c r="AO102" i="6" s="1"/>
  <c r="Y103" i="6"/>
  <c r="AW101" i="6"/>
  <c r="AW103" i="6"/>
  <c r="AJ97" i="6"/>
  <c r="W101" i="6"/>
  <c r="W103" i="6"/>
  <c r="U102" i="6"/>
  <c r="T103" i="6"/>
  <c r="AV101" i="6"/>
  <c r="AV103" i="6"/>
  <c r="BO102" i="6"/>
  <c r="BA102" i="6"/>
  <c r="BI103" i="6"/>
  <c r="BI101" i="6"/>
  <c r="BI102" i="6" s="1"/>
  <c r="T101" i="6"/>
  <c r="AC103" i="6"/>
  <c r="AC101" i="6"/>
  <c r="AC102" i="6" s="1"/>
  <c r="BK103" i="6"/>
  <c r="BG102" i="6"/>
  <c r="S102" i="6"/>
  <c r="BF102" i="6"/>
  <c r="BK101" i="6"/>
  <c r="BK102" i="6" s="1"/>
  <c r="AX7" i="91"/>
  <c r="BS101" i="6"/>
  <c r="BS103" i="6"/>
  <c r="BC101" i="6"/>
  <c r="BC103" i="6"/>
  <c r="Y101" i="6"/>
  <c r="Y102" i="6" s="1"/>
  <c r="AU103" i="6"/>
  <c r="AU102" i="6" s="1"/>
  <c r="BL101" i="6"/>
  <c r="BL102" i="6" s="1"/>
  <c r="BL103" i="6"/>
  <c r="AX7" i="93"/>
  <c r="AX7" i="38"/>
  <c r="BE102" i="6"/>
  <c r="AM101" i="6"/>
  <c r="AM103" i="6"/>
  <c r="AH102" i="6"/>
  <c r="AS102" i="6"/>
  <c r="AJ103" i="6"/>
  <c r="AF102" i="6"/>
  <c r="AY102" i="6"/>
  <c r="AB101" i="6"/>
  <c r="AB103" i="6"/>
  <c r="BP7" i="38"/>
  <c r="BN102" i="6"/>
  <c r="AE103" i="6"/>
  <c r="AE101" i="6"/>
  <c r="CM7" i="91" l="1"/>
  <c r="CM7" i="93"/>
  <c r="CM7" i="94"/>
  <c r="CM7" i="38"/>
  <c r="W102" i="6"/>
  <c r="AM102" i="6"/>
  <c r="AR102" i="6"/>
  <c r="AB102" i="6"/>
  <c r="BC102" i="6"/>
  <c r="AW102" i="6"/>
  <c r="AV102" i="6"/>
  <c r="BH102" i="6"/>
  <c r="BS102" i="6"/>
  <c r="AE102" i="6"/>
  <c r="T102" i="6"/>
  <c r="BB102" i="6"/>
  <c r="V102"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Yue Li</author>
  </authors>
  <commentList>
    <comment ref="M5" authorId="0" shapeId="0" xr:uid="{00000000-0006-0000-0600-000001000000}">
      <text>
        <r>
          <rPr>
            <b/>
            <sz val="9"/>
            <color indexed="81"/>
            <rFont val="Tahoma"/>
            <family val="2"/>
          </rPr>
          <t>MAS:</t>
        </r>
        <r>
          <rPr>
            <sz val="9"/>
            <color indexed="81"/>
            <rFont val="Tahoma"/>
            <family val="2"/>
          </rPr>
          <t xml:space="preserve">
The DFHC (Licensed Insurer) should state and explain any manual adjustment made to this workbook in this tab.</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tc={9E7530D1-770C-411C-BD42-CF6196543376}</author>
  </authors>
  <commentList>
    <comment ref="R9" authorId="0" shapeId="0" xr:uid="{9E7530D1-770C-411C-BD42-CF6196543376}">
      <text>
        <t>[Threaded comment]
Your version of Excel allows you to read this threaded comment; however, any edits to it will get removed if the file is opened in a newer version of Excel. Learn more: https://go.microsoft.com/fwlink/?linkid=870924
Comment:
    MAS:
This worksheet has catered for 10 non-diversifiable portfolios at the FHC group level. The DFHC (Licensed Insurer) is to insert more columns if it has more than 10 non-diversifiable portfolios.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tc={4D3E9A9B-748D-4104-9F54-687003D374BE}</author>
    <author>tc={43D8342E-112F-4EA8-B3A5-D1DAE6A6F027}</author>
    <author>tc={B5ADE99C-E02B-46AE-9103-907E994741F2}</author>
    <author>tc={607697D4-F69D-46DB-A18C-349268F6893F}</author>
    <author>tc={040A85F7-3F21-4C79-A2A6-E590A76D3430}</author>
    <author>tc={9C54C54A-BB4C-4614-8C3C-D22721F51824}</author>
  </authors>
  <commentList>
    <comment ref="S9" authorId="0" shapeId="0" xr:uid="{4D3E9A9B-748D-4104-9F54-687003D374BE}">
      <text>
        <t>[Threaded comment]
Your version of Excel allows you to read this threaded comment; however, any edits to it will get removed if the file is opened in a newer version of Excel. Learn more: https://go.microsoft.com/fwlink/?linkid=870924
Comment:
    MAS:
This worksheet has catered for 2 licensed insurers in SG, 2 FIEs and the FHC. The DFHC (Licensed Insurer) is to insert more columns if it has more than 2 SG insurers, 2 FIEs or any non-insurance entities scoped within Group CAR using RBC 2 consolidation. Do take note to copy the formula  from the existing column into the new column.</t>
      </text>
    </comment>
    <comment ref="S11" authorId="1" shapeId="0" xr:uid="{43D8342E-112F-4EA8-B3A5-D1DAE6A6F027}">
      <text>
        <t>[Threaded comment]
Your version of Excel allows you to read this threaded comment; however, any edits to it will get removed if the file is opened in a newer version of Excel. Learn more: https://go.microsoft.com/fwlink/?linkid=870924
Comment:
    MAS:
This worksheet has catered for 10 non-diversifiable portfolios for each legal entity. The DFHC (Licensed Insurer) is to insert more columns if it has more than 10 non-diversifiable portfolios for any one legal entity.</t>
      </text>
    </comment>
    <comment ref="AD11" authorId="2" shapeId="0" xr:uid="{B5ADE99C-E02B-46AE-9103-907E994741F2}">
      <text>
        <t>[Threaded comment]
Your version of Excel allows you to read this threaded comment; however, any edits to it will get removed if the file is opened in a newer version of Excel. Learn more: https://go.microsoft.com/fwlink/?linkid=870924
Comment:
    MAS:
This worksheet has catered for 10 non-diversifiable portfolios for each legal entity. The DFHC (Licensed Insurer) is to insert more columns if it has more than 10 non-diversifiable portfolios for any one legal entity.</t>
      </text>
    </comment>
    <comment ref="AO11" authorId="3" shapeId="0" xr:uid="{607697D4-F69D-46DB-A18C-349268F6893F}">
      <text>
        <t>[Threaded comment]
Your version of Excel allows you to read this threaded comment; however, any edits to it will get removed if the file is opened in a newer version of Excel. Learn more: https://go.microsoft.com/fwlink/?linkid=870924
Comment:
    MAS:
This worksheet has catered for 10 non-diversifiable portfolios for each legal entity. The DFHC (Licensed Insurer) is to insert more columns if it has more than 10 non-diversifiable portfolios for any one legal entity.</t>
      </text>
    </comment>
    <comment ref="AZ11" authorId="4" shapeId="0" xr:uid="{040A85F7-3F21-4C79-A2A6-E590A76D3430}">
      <text>
        <t>[Threaded comment]
Your version of Excel allows you to read this threaded comment; however, any edits to it will get removed if the file is opened in a newer version of Excel. Learn more: https://go.microsoft.com/fwlink/?linkid=870924
Comment:
    MAS:
This worksheet has catered for 10 non-diversifiable portfolios for each legal entity. The DFHC (Licensed Insurer) is to insert more columns if it has more than 10 non-diversifiable portfolios for any one legal entity.</t>
      </text>
    </comment>
    <comment ref="BK11" authorId="5" shapeId="0" xr:uid="{9C54C54A-BB4C-4614-8C3C-D22721F51824}">
      <text>
        <t>[Threaded comment]
Your version of Excel allows you to read this threaded comment; however, any edits to it will get removed if the file is opened in a newer version of Excel. Learn more: https://go.microsoft.com/fwlink/?linkid=870924
Comment:
    MAS:
This worksheet has catered for 10 non-diversifiable portfolios for each legal entity. The DFHC (Licensed Insurer) is to insert more columns if it has more than 10 non-diversifiable portfolios for any one legal entity.</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Yue Li TAN (MAS)</author>
    <author>Yue Li</author>
  </authors>
  <commentList>
    <comment ref="E10" authorId="0" shapeId="0" xr:uid="{00000000-0006-0000-0A00-000001000000}">
      <text>
        <r>
          <rPr>
            <b/>
            <sz val="9"/>
            <color indexed="81"/>
            <rFont val="Tahoma"/>
            <family val="2"/>
          </rPr>
          <t xml:space="preserve">MAS:
</t>
        </r>
        <r>
          <rPr>
            <sz val="9"/>
            <color indexed="81"/>
            <rFont val="Tahoma"/>
            <family val="2"/>
          </rPr>
          <t>For the purpose of deriving C1 and negative reserves, this should be the liability for the guaranteed cashflows projected based on best estimate assumptions and discounted at risk free rates (or inclusive of adjustment for illiquidity premium/ MA, where applicable).</t>
        </r>
      </text>
    </comment>
    <comment ref="AP10" authorId="0" shapeId="0" xr:uid="{00000000-0006-0000-0A00-000002000000}">
      <text>
        <r>
          <rPr>
            <b/>
            <sz val="9"/>
            <color indexed="81"/>
            <rFont val="Tahoma"/>
            <family val="2"/>
          </rPr>
          <t>MAS:</t>
        </r>
        <r>
          <rPr>
            <sz val="9"/>
            <color indexed="81"/>
            <rFont val="Tahoma"/>
            <family val="2"/>
          </rPr>
          <t xml:space="preserve">
For calculation of C1 for mass lapse risk, this liability should follow the same definitions in MAS FHC-N133. </t>
        </r>
      </text>
    </comment>
    <comment ref="AR10" authorId="0" shapeId="0" xr:uid="{00000000-0006-0000-0A00-000003000000}">
      <text>
        <r>
          <rPr>
            <b/>
            <sz val="9"/>
            <color indexed="81"/>
            <rFont val="Tahoma"/>
            <family val="2"/>
          </rPr>
          <t>MAS:</t>
        </r>
        <r>
          <rPr>
            <sz val="9"/>
            <color indexed="81"/>
            <rFont val="Tahoma"/>
            <family val="2"/>
          </rPr>
          <t xml:space="preserve">
This should be the amount of negative reserve remaining after the mass lapse shock (i.e. 70% of the negative reserve before C1 shock). Note that mass lapse shock is applicable only for policies which provide cash value on surrender.  </t>
        </r>
      </text>
    </comment>
    <comment ref="BU10" authorId="1" shapeId="0" xr:uid="{00000000-0006-0000-0A00-000004000000}">
      <text>
        <r>
          <rPr>
            <b/>
            <sz val="9"/>
            <color indexed="81"/>
            <rFont val="Tahoma"/>
            <family val="2"/>
          </rPr>
          <t xml:space="preserve">MAS:
</t>
        </r>
        <r>
          <rPr>
            <sz val="9"/>
            <color indexed="81"/>
            <rFont val="Tahoma"/>
            <family val="2"/>
          </rPr>
          <t xml:space="preserve">This should be the change in policy liability due to lesser number of policies remaining within the HRG after the prescribed shock. A negative value means a reduction in policy liability.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Yue Li TAN (MAS)</author>
    <author>Yue Li</author>
  </authors>
  <commentList>
    <comment ref="E10" authorId="0" shapeId="0" xr:uid="{425EDAC6-8333-45DC-8338-68EA3A116206}">
      <text>
        <r>
          <rPr>
            <b/>
            <sz val="9"/>
            <color indexed="81"/>
            <rFont val="Tahoma"/>
            <family val="2"/>
          </rPr>
          <t xml:space="preserve">MAS:
</t>
        </r>
        <r>
          <rPr>
            <sz val="9"/>
            <color indexed="81"/>
            <rFont val="Tahoma"/>
            <family val="2"/>
          </rPr>
          <t>For the purpose of deriving C1 and negative reserves, this should be the liability for the guaranteed cashflows projected based on best estimate assumptions and discounted at risk free rates (or inclusive of adjustment for illiquidity premium/ MA, where applicable).</t>
        </r>
      </text>
    </comment>
    <comment ref="AP10" authorId="0" shapeId="0" xr:uid="{53B8AFCE-BC01-4908-98F3-C3878C76971B}">
      <text>
        <r>
          <rPr>
            <b/>
            <sz val="9"/>
            <color indexed="81"/>
            <rFont val="Tahoma"/>
            <family val="2"/>
          </rPr>
          <t>MAS:</t>
        </r>
        <r>
          <rPr>
            <sz val="9"/>
            <color indexed="81"/>
            <rFont val="Tahoma"/>
            <family val="2"/>
          </rPr>
          <t xml:space="preserve">
For calculation of C1 for mass lapse risk, this liability should follow the same definitions in MAS FHC-N133. </t>
        </r>
      </text>
    </comment>
    <comment ref="AR10" authorId="0" shapeId="0" xr:uid="{C58ACCD3-C661-47B0-B17C-C18A9697FFA8}">
      <text>
        <r>
          <rPr>
            <b/>
            <sz val="9"/>
            <color indexed="81"/>
            <rFont val="Tahoma"/>
            <family val="2"/>
          </rPr>
          <t>MAS:</t>
        </r>
        <r>
          <rPr>
            <sz val="9"/>
            <color indexed="81"/>
            <rFont val="Tahoma"/>
            <family val="2"/>
          </rPr>
          <t xml:space="preserve">
This should be the amount of negative reserve remaining after the mass lapse shock (i.e. 70% of the negative reserve before C1 shock). Note that mass lapse shock is applicable only for policies which provide cash value on surrender.  </t>
        </r>
      </text>
    </comment>
    <comment ref="BU10" authorId="1" shapeId="0" xr:uid="{15D0CB64-A9D2-4FBE-9553-4C40B394976B}">
      <text>
        <r>
          <rPr>
            <b/>
            <sz val="9"/>
            <color indexed="81"/>
            <rFont val="Tahoma"/>
            <family val="2"/>
          </rPr>
          <t xml:space="preserve">MAS:
</t>
        </r>
        <r>
          <rPr>
            <sz val="9"/>
            <color indexed="81"/>
            <rFont val="Tahoma"/>
            <family val="2"/>
          </rPr>
          <t xml:space="preserve">This should be the change in policy liability due to lesser number of policies remaining within the HRG after the prescribed shock. A negative value means a reduction in policy liability.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Yue Li TAN (MAS)</author>
    <author>Yue Li</author>
  </authors>
  <commentList>
    <comment ref="E10" authorId="0" shapeId="0" xr:uid="{F7DCC894-93BB-4582-9360-1444B146E729}">
      <text>
        <r>
          <rPr>
            <b/>
            <sz val="9"/>
            <color indexed="81"/>
            <rFont val="Tahoma"/>
            <family val="2"/>
          </rPr>
          <t xml:space="preserve">MAS:
</t>
        </r>
        <r>
          <rPr>
            <sz val="9"/>
            <color indexed="81"/>
            <rFont val="Tahoma"/>
            <family val="2"/>
          </rPr>
          <t>For the purpose of deriving C1 and negative reserves, this should be the liability for the guaranteed cashflows projected based on best estimate assumptions and discounted at risk free rates (or inclusive of adjustment for illiquidity premium/ MA, where applicable).</t>
        </r>
      </text>
    </comment>
    <comment ref="AP10" authorId="0" shapeId="0" xr:uid="{23728E86-A7B0-43DC-AA1A-08DB2A0D5DD1}">
      <text>
        <r>
          <rPr>
            <b/>
            <sz val="9"/>
            <color indexed="81"/>
            <rFont val="Tahoma"/>
            <family val="2"/>
          </rPr>
          <t>MAS:</t>
        </r>
        <r>
          <rPr>
            <sz val="9"/>
            <color indexed="81"/>
            <rFont val="Tahoma"/>
            <family val="2"/>
          </rPr>
          <t xml:space="preserve">
For calculation of C1 for mass lapse risk, this liability should follow the same definitions in MAS FHC-N133. </t>
        </r>
      </text>
    </comment>
    <comment ref="AR10" authorId="0" shapeId="0" xr:uid="{C1EBB599-0A02-49FF-9834-14707819A603}">
      <text>
        <r>
          <rPr>
            <b/>
            <sz val="9"/>
            <color indexed="81"/>
            <rFont val="Tahoma"/>
            <family val="2"/>
          </rPr>
          <t>MAS:</t>
        </r>
        <r>
          <rPr>
            <sz val="9"/>
            <color indexed="81"/>
            <rFont val="Tahoma"/>
            <family val="2"/>
          </rPr>
          <t xml:space="preserve">
This should be the amount of negative reserve remaining after the mass lapse shock (i.e. 70% of the negative reserve before C1 shock). Note that mass lapse shock is applicable only for policies which provide cash value on surrender.  </t>
        </r>
      </text>
    </comment>
    <comment ref="BU10" authorId="1" shapeId="0" xr:uid="{9B21CD23-D20D-4219-8456-E7032EFD7891}">
      <text>
        <r>
          <rPr>
            <b/>
            <sz val="9"/>
            <color indexed="81"/>
            <rFont val="Tahoma"/>
            <family val="2"/>
          </rPr>
          <t xml:space="preserve">MAS:
</t>
        </r>
        <r>
          <rPr>
            <sz val="9"/>
            <color indexed="81"/>
            <rFont val="Tahoma"/>
            <family val="2"/>
          </rPr>
          <t xml:space="preserve">This should be the change in policy liability due to lesser number of policies remaining within the HRG after the prescribed shock. A negative value means a reduction in policy liability.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Yue Li TAN (MAS)</author>
    <author>Yue Li</author>
  </authors>
  <commentList>
    <comment ref="E10" authorId="0" shapeId="0" xr:uid="{4EBD09CA-B5EE-4084-8C66-986AE5ECADA8}">
      <text>
        <r>
          <rPr>
            <b/>
            <sz val="9"/>
            <color indexed="81"/>
            <rFont val="Tahoma"/>
            <family val="2"/>
          </rPr>
          <t xml:space="preserve">MAS:
</t>
        </r>
        <r>
          <rPr>
            <sz val="9"/>
            <color indexed="81"/>
            <rFont val="Tahoma"/>
            <family val="2"/>
          </rPr>
          <t>For the purpose of deriving C1 and negative reserves, this should be the liability for the guaranteed cashflows projected based on best estimate assumptions and discounted at risk free rates (or inclusive of adjustment for illiquidity premium/ MA, where applicable).</t>
        </r>
      </text>
    </comment>
    <comment ref="AP10" authorId="0" shapeId="0" xr:uid="{7F2BDAB6-3877-463F-92CE-0D333C26C3BB}">
      <text>
        <r>
          <rPr>
            <b/>
            <sz val="9"/>
            <color indexed="81"/>
            <rFont val="Tahoma"/>
            <family val="2"/>
          </rPr>
          <t>MAS:</t>
        </r>
        <r>
          <rPr>
            <sz val="9"/>
            <color indexed="81"/>
            <rFont val="Tahoma"/>
            <family val="2"/>
          </rPr>
          <t xml:space="preserve">
For calculation of C1 for mass lapse risk, this liability should follow the same definitions in MAS FHC-N133. </t>
        </r>
      </text>
    </comment>
    <comment ref="AR10" authorId="0" shapeId="0" xr:uid="{D16387BF-4378-4668-9DA6-1BBBBF43AE4D}">
      <text>
        <r>
          <rPr>
            <b/>
            <sz val="9"/>
            <color indexed="81"/>
            <rFont val="Tahoma"/>
            <family val="2"/>
          </rPr>
          <t>MAS:</t>
        </r>
        <r>
          <rPr>
            <sz val="9"/>
            <color indexed="81"/>
            <rFont val="Tahoma"/>
            <family val="2"/>
          </rPr>
          <t xml:space="preserve">
This should be the amount of negative reserve remaining after the mass lapse shock (i.e. 70% of the negative reserve before C1 shock). Note that mass lapse shock is applicable only for policies which provide cash value on surrender.  </t>
        </r>
      </text>
    </comment>
    <comment ref="BU10" authorId="1" shapeId="0" xr:uid="{6AA8D27C-9CC8-4A34-95F0-602A942C1C83}">
      <text>
        <r>
          <rPr>
            <b/>
            <sz val="9"/>
            <color indexed="81"/>
            <rFont val="Tahoma"/>
            <family val="2"/>
          </rPr>
          <t xml:space="preserve">MAS:
</t>
        </r>
        <r>
          <rPr>
            <sz val="9"/>
            <color indexed="81"/>
            <rFont val="Tahoma"/>
            <family val="2"/>
          </rPr>
          <t xml:space="preserve">This should be the change in policy liability due to lesser number of policies remaining within the HRG after the prescribed shock. A negative value means a reduction in policy liability.
</t>
        </r>
      </text>
    </comment>
  </commentList>
</comments>
</file>

<file path=xl/sharedStrings.xml><?xml version="1.0" encoding="utf-8"?>
<sst xmlns="http://schemas.openxmlformats.org/spreadsheetml/2006/main" count="2058" uniqueCount="589">
  <si>
    <t>Co Code</t>
  </si>
  <si>
    <t>Year</t>
  </si>
  <si>
    <t>Month</t>
  </si>
  <si>
    <t>Description</t>
  </si>
  <si>
    <t>Row No.</t>
  </si>
  <si>
    <t>Total</t>
  </si>
  <si>
    <t>GROUP 1 – PARTICIPATING POLICIES</t>
  </si>
  <si>
    <t>Whole life:</t>
  </si>
  <si>
    <t>Single premium</t>
  </si>
  <si>
    <t>Regular premium</t>
  </si>
  <si>
    <t>Endowment:</t>
  </si>
  <si>
    <t>Term</t>
  </si>
  <si>
    <t>Accident and health</t>
  </si>
  <si>
    <t>Annuity</t>
  </si>
  <si>
    <t>Others</t>
  </si>
  <si>
    <t>Sub-total (1 to 8)</t>
  </si>
  <si>
    <t>GROUP 2 – NON-PARTICIPATING POLICIES</t>
  </si>
  <si>
    <t>Sub-total (10 to 17)</t>
  </si>
  <si>
    <t>TOTAL (9 + 18)</t>
  </si>
  <si>
    <t>TOTAL (1 to 8)</t>
  </si>
  <si>
    <t>FINANCIAL RESOURCES</t>
  </si>
  <si>
    <t>Paid-up ordinary share capital</t>
  </si>
  <si>
    <t>Reinsurance adjustment</t>
  </si>
  <si>
    <t>Loans to, guarantees granted for, and other unsecured amounts owed to the insurer</t>
  </si>
  <si>
    <t>Charged assets</t>
  </si>
  <si>
    <t>Deferred tax assets</t>
  </si>
  <si>
    <t>Intangible assets</t>
  </si>
  <si>
    <t>Other financial resource adjustments</t>
  </si>
  <si>
    <t>Policy liabilities - minimum condition liability</t>
  </si>
  <si>
    <t>Premium liability risk requirement</t>
  </si>
  <si>
    <t>Claim liability risk requirement</t>
  </si>
  <si>
    <t>Counterparty exposure</t>
  </si>
  <si>
    <t>Equity securities exposure</t>
  </si>
  <si>
    <t>Unsecured loans exposure</t>
  </si>
  <si>
    <t>Property exposure</t>
  </si>
  <si>
    <t>Foreign currency risk exposure</t>
  </si>
  <si>
    <t>Exposure to assets in miscellaneous risk requirements</t>
  </si>
  <si>
    <t>Exposure to non-liquid assets in Singapore Insurance Fund (for general business only)</t>
  </si>
  <si>
    <t>Loans</t>
  </si>
  <si>
    <t>Expenses</t>
  </si>
  <si>
    <t xml:space="preserve"> </t>
  </si>
  <si>
    <t>Operational risk requirement</t>
  </si>
  <si>
    <t xml:space="preserve">Equities listed in Singapore and Developed Markets </t>
  </si>
  <si>
    <t>Equity investment risk requirement</t>
  </si>
  <si>
    <t>Credit spread risk requirement</t>
  </si>
  <si>
    <t>Property investment risk requirement</t>
  </si>
  <si>
    <t>Foreign currency mismatch risk charge</t>
  </si>
  <si>
    <t xml:space="preserve">Immovable properties </t>
  </si>
  <si>
    <t xml:space="preserve">Collective real estate investment vehicles </t>
  </si>
  <si>
    <t>Regulatory Adjustments</t>
  </si>
  <si>
    <t xml:space="preserve">Equity investment risk requirement arising from: </t>
  </si>
  <si>
    <t xml:space="preserve">Property investment risk requirement arising from: </t>
  </si>
  <si>
    <t>RISK REQUIREMENTS</t>
  </si>
  <si>
    <t xml:space="preserve">AAA </t>
  </si>
  <si>
    <t>AA+ to AA-</t>
  </si>
  <si>
    <t>A+ to A-</t>
  </si>
  <si>
    <t>BBB+ to BBB-</t>
  </si>
  <si>
    <t>BB+ to BB-</t>
  </si>
  <si>
    <t xml:space="preserve">CCC+ and below </t>
  </si>
  <si>
    <t>Breakdown of risk requirement</t>
  </si>
  <si>
    <t>Short Term</t>
  </si>
  <si>
    <t>A1+</t>
  </si>
  <si>
    <t>A1</t>
  </si>
  <si>
    <t>A2</t>
  </si>
  <si>
    <t>A3</t>
  </si>
  <si>
    <t xml:space="preserve">Long Term </t>
  </si>
  <si>
    <t xml:space="preserve">Term/Credit Rating </t>
  </si>
  <si>
    <t xml:space="preserve">5 to 10 years </t>
  </si>
  <si>
    <t xml:space="preserve">&gt; 10 years </t>
  </si>
  <si>
    <t xml:space="preserve">B+ and below </t>
  </si>
  <si>
    <t>Mortality</t>
  </si>
  <si>
    <t>Catastrophe risk</t>
  </si>
  <si>
    <t>Foreign currency risk exposure under Foreign Currency mismatch risk requirement</t>
  </si>
  <si>
    <t>Aggregate of net open positions of the insurer in currencies which net open position is positive</t>
  </si>
  <si>
    <t>Absolute value of the aggregate of net open positions of the insurer in currencies which net open position is negative</t>
  </si>
  <si>
    <t>Total value of assets in the insurance fund</t>
  </si>
  <si>
    <t>B and below</t>
  </si>
  <si>
    <t>Total Risk requirement</t>
  </si>
  <si>
    <t>Conversion rate for options provided to policy owner</t>
  </si>
  <si>
    <t>Dread Disease</t>
  </si>
  <si>
    <t xml:space="preserve">0 to 5 years </t>
  </si>
  <si>
    <t>Reinsurance Adjustment</t>
  </si>
  <si>
    <t>Total Reinsurance Adjustment</t>
  </si>
  <si>
    <t>B- to B+</t>
  </si>
  <si>
    <t xml:space="preserve">0 to 1 year </t>
  </si>
  <si>
    <t xml:space="preserve">1 to 2 years </t>
  </si>
  <si>
    <t xml:space="preserve">More than 2 years </t>
  </si>
  <si>
    <t xml:space="preserve">Others </t>
  </si>
  <si>
    <t xml:space="preserve">Credit Rating </t>
  </si>
  <si>
    <t xml:space="preserve">Total Risk requirement </t>
  </si>
  <si>
    <t>Counterparty Default Risk</t>
  </si>
  <si>
    <t xml:space="preserve">Counterparty Default Risk </t>
  </si>
  <si>
    <t xml:space="preserve">Unrated: Others </t>
  </si>
  <si>
    <t xml:space="preserve">Unrated: Insurers </t>
  </si>
  <si>
    <t xml:space="preserve">Disability risk </t>
  </si>
  <si>
    <t xml:space="preserve">Dread Disease risk </t>
  </si>
  <si>
    <t xml:space="preserve">Expense risk </t>
  </si>
  <si>
    <t xml:space="preserve">Other insured events risk </t>
  </si>
  <si>
    <t xml:space="preserve">Reduction in net assets under increasing interest rate environment </t>
  </si>
  <si>
    <t xml:space="preserve">Reduction in net assets under decreasing interest rate environment </t>
  </si>
  <si>
    <t>Structured Products where no look through has been adopted</t>
  </si>
  <si>
    <t>Collective Investment Schemes (excluding collective real estate investment vehicles) where no look through has been adopted</t>
  </si>
  <si>
    <t>Unrated SGD</t>
  </si>
  <si>
    <t>Unrated non-SGD</t>
  </si>
  <si>
    <t>Note:</t>
  </si>
  <si>
    <t>Longevity</t>
  </si>
  <si>
    <t>Other Insured Events</t>
  </si>
  <si>
    <t>Disability</t>
  </si>
  <si>
    <t>Lapse</t>
  </si>
  <si>
    <t>Conversion options</t>
  </si>
  <si>
    <t>Mortality risk</t>
  </si>
  <si>
    <t xml:space="preserve">Other equity securities </t>
  </si>
  <si>
    <t>Total equity investment risk requirement (sum of 1 to 3)</t>
  </si>
  <si>
    <t>Total property investment risk requirement (sum of 5 to 6)</t>
  </si>
  <si>
    <t>Outstanding Premiums and Agents' Balances - Direct Insurance Business or Reinsurance Business</t>
  </si>
  <si>
    <t>Equity</t>
  </si>
  <si>
    <t>Interest Rate</t>
  </si>
  <si>
    <t>Credit Spread</t>
  </si>
  <si>
    <t>Property</t>
  </si>
  <si>
    <t>FX mismatch</t>
  </si>
  <si>
    <t>C2 correlation matrix (upward interest rate)</t>
  </si>
  <si>
    <t xml:space="preserve">Interest Rate </t>
  </si>
  <si>
    <t xml:space="preserve">FX mismatch </t>
  </si>
  <si>
    <t>C2 correlation matrix (downward interest rate)</t>
  </si>
  <si>
    <t>Counterparty Default correlation</t>
  </si>
  <si>
    <t xml:space="preserve">Mortality risk </t>
  </si>
  <si>
    <t>Longevity risk</t>
  </si>
  <si>
    <t>SGD</t>
  </si>
  <si>
    <t>Unrated issues by Singapore Statutory Board and multilateral agencies</t>
  </si>
  <si>
    <t>Reinsurance Recoverables</t>
  </si>
  <si>
    <t>More than 1 year</t>
  </si>
  <si>
    <t>Before shock</t>
  </si>
  <si>
    <t>Change in BEL</t>
  </si>
  <si>
    <t xml:space="preserve">Lapse risk  </t>
  </si>
  <si>
    <t>Negative Reserve</t>
  </si>
  <si>
    <t>After lapse shock</t>
  </si>
  <si>
    <t>+50% on BE lapse rates</t>
  </si>
  <si>
    <t>-50% on BE lapse rates</t>
  </si>
  <si>
    <t>Mass lapse</t>
  </si>
  <si>
    <t>Lapse risk</t>
  </si>
  <si>
    <t>Best Estimate Liabilities after zeroization</t>
  </si>
  <si>
    <t>Calculation of C1 Risk Requirements and Negative Reserves</t>
  </si>
  <si>
    <t>Homogeneous risk groups (HRG)</t>
  </si>
  <si>
    <t>C1_Lapse</t>
  </si>
  <si>
    <t>(Please insert row where necessary)</t>
  </si>
  <si>
    <t>High Lapse</t>
  </si>
  <si>
    <t>Low Lapse</t>
  </si>
  <si>
    <t>Mass Lapse</t>
  </si>
  <si>
    <t>Change in SV - Change in BEL</t>
  </si>
  <si>
    <t>Dominant lapse condition</t>
  </si>
  <si>
    <t>Change in Negative Rsv</t>
  </si>
  <si>
    <t>Lapse Shock</t>
  </si>
  <si>
    <r>
      <t xml:space="preserve">C1 and Negative Rsv </t>
    </r>
    <r>
      <rPr>
        <b/>
        <u/>
        <sz val="10"/>
        <rFont val="Arial"/>
        <family val="2"/>
      </rPr>
      <t>(</t>
    </r>
    <r>
      <rPr>
        <b/>
        <sz val="10"/>
        <rFont val="Arial"/>
        <family val="2"/>
      </rPr>
      <t>Lapse</t>
    </r>
    <r>
      <rPr>
        <b/>
        <u/>
        <sz val="10"/>
        <rFont val="Arial"/>
        <family val="2"/>
      </rPr>
      <t>)</t>
    </r>
  </si>
  <si>
    <t>Mortality Shock</t>
  </si>
  <si>
    <t>After mortality shock</t>
  </si>
  <si>
    <t>C1 and Negative Rsv (Mortality)</t>
  </si>
  <si>
    <t>C1_Mortality</t>
  </si>
  <si>
    <t>NR Impact_Mortality</t>
  </si>
  <si>
    <t>NR Impact_Lapse</t>
  </si>
  <si>
    <t>Longevity Shock</t>
  </si>
  <si>
    <t>After longevity shock</t>
  </si>
  <si>
    <t>C1 and Negative Rsv (Longevity)</t>
  </si>
  <si>
    <t>C1_Longevity</t>
  </si>
  <si>
    <t>NR Impact_Longevity</t>
  </si>
  <si>
    <t>Disability Shock</t>
  </si>
  <si>
    <t>After disability shock</t>
  </si>
  <si>
    <t>C1 and Negative Rsv (Disability)</t>
  </si>
  <si>
    <t>C1_Disability</t>
  </si>
  <si>
    <t>NR Impact_Disability</t>
  </si>
  <si>
    <t>Dread Disease Shock</t>
  </si>
  <si>
    <t>After dread disease shock</t>
  </si>
  <si>
    <t>C1 and Negative Rsv (Dread Disease)</t>
  </si>
  <si>
    <t>C1_Dread Disease</t>
  </si>
  <si>
    <t>NR Impact_Dread Disease</t>
  </si>
  <si>
    <t>Expense Shock</t>
  </si>
  <si>
    <t>After expense shock</t>
  </si>
  <si>
    <t>C1 and Negative Rsv (Expense)</t>
  </si>
  <si>
    <t>C1_Expense</t>
  </si>
  <si>
    <t>NR Impact_Expense</t>
  </si>
  <si>
    <t>Other insured events Shock</t>
  </si>
  <si>
    <t>After other insured events shock</t>
  </si>
  <si>
    <t>C1 and Negative Rsv (Other insured events)</t>
  </si>
  <si>
    <t>NR Impact_Other insured events</t>
  </si>
  <si>
    <t>C1_Other insured events</t>
  </si>
  <si>
    <t>Conversion rate for options Shock</t>
  </si>
  <si>
    <t>After conversion rate for options shock</t>
  </si>
  <si>
    <t>C1_Conversion rate for options</t>
  </si>
  <si>
    <t>NR Impact_Conversion rate for options</t>
  </si>
  <si>
    <t>C1 and Negative Rsv (Conversion rate for options)</t>
  </si>
  <si>
    <t>Catastrophe</t>
  </si>
  <si>
    <t>After Catastrophe</t>
  </si>
  <si>
    <t>Claims</t>
  </si>
  <si>
    <t>C1 and Negative Rsv (Catastrophe)</t>
  </si>
  <si>
    <t>C1_Catastrophe</t>
  </si>
  <si>
    <t>NR Impact_Catastrophe</t>
  </si>
  <si>
    <t>Undiversified Impact on Negative Reserve from C1 Shocks</t>
  </si>
  <si>
    <t>Diversified NR Impact</t>
  </si>
  <si>
    <t>NR that is allowed to be recognized as FR</t>
  </si>
  <si>
    <t>All</t>
  </si>
  <si>
    <t>Purpose</t>
  </si>
  <si>
    <t>Supplementary Information</t>
  </si>
  <si>
    <r>
      <t>Liability Discounting Yield Curve
(</t>
    </r>
    <r>
      <rPr>
        <u/>
        <sz val="10"/>
        <rFont val="Arial"/>
        <family val="2"/>
      </rPr>
      <t>Risk-free/ IP</t>
    </r>
    <r>
      <rPr>
        <sz val="10"/>
        <rFont val="Arial"/>
        <family val="2"/>
      </rPr>
      <t>)</t>
    </r>
  </si>
  <si>
    <t>Section</t>
  </si>
  <si>
    <t>Tabs</t>
  </si>
  <si>
    <t xml:space="preserve">Table of contents </t>
  </si>
  <si>
    <t>Instructions</t>
  </si>
  <si>
    <t>4. For the purpose of deriving C1 and negative reserves, BEL should be the liability for the guaranteed cashflows projected based on best estimate assumptions and discounted at risk free rates (or inclusive of adjustment for illiquidity premium/ MA, where applicable).</t>
  </si>
  <si>
    <t>3. To derive each C1 component (before diversification), the C1 shocks (ie mortality, lapse, expense etc) should be applied individually (non-cumulative) on the Best Estimate Liability (BEL).</t>
  </si>
  <si>
    <t>Surrender Value
(after shock)</t>
  </si>
  <si>
    <t>Surrender Value
(before shock)</t>
  </si>
  <si>
    <t>Policy Liability
(before shock)</t>
  </si>
  <si>
    <t>Policy Liability
(after shock)</t>
  </si>
  <si>
    <t>RBC 2</t>
  </si>
  <si>
    <t xml:space="preserve">Catastrophe Risk </t>
  </si>
  <si>
    <t>Aggregate of provisions for non-guaranteed benefits and PAD</t>
  </si>
  <si>
    <t xml:space="preserve">Cells highlighted in orange indicates diversification. For matrix multiplication formulas built into this workbook, to refresh the formula in the cell, enter F2+SHIFT+CTRL+ENTER </t>
  </si>
  <si>
    <t>Minimum Condition Liability</t>
  </si>
  <si>
    <t>Corporate Debt Securities - Investment Grade</t>
  </si>
  <si>
    <t>Corporate Debt Securities - Non-Investment Grade</t>
  </si>
  <si>
    <t>Government Debt Securities</t>
  </si>
  <si>
    <t>Equity securities</t>
  </si>
  <si>
    <t>Land and buildings</t>
  </si>
  <si>
    <t>All other assets</t>
  </si>
  <si>
    <t>Total Assets</t>
  </si>
  <si>
    <t>Products using Matching Adjustment</t>
  </si>
  <si>
    <t>Products using Illiquidity Premium</t>
  </si>
  <si>
    <t>Products not using Matching Adjustment or Illiquidity Premium</t>
  </si>
  <si>
    <t>Total Minimum Condition Liablilties</t>
  </si>
  <si>
    <t>IP spread:</t>
  </si>
  <si>
    <t>Fund/Product Group Strategic Asset Allocation</t>
  </si>
  <si>
    <t>a)</t>
  </si>
  <si>
    <t>b)</t>
  </si>
  <si>
    <t>Strategic asset allocation used to determine the fund level* IP</t>
  </si>
  <si>
    <t>Please add rows as necessary if there are more SAAs within the fund that are used to determine the IP</t>
  </si>
  <si>
    <t>Applicable to</t>
  </si>
  <si>
    <t>Basis</t>
  </si>
  <si>
    <t>This tab collects information on the Strategic Asset Allocation which informs the amount of IP, and the corresponding amount of liabilities where the IP is applied</t>
  </si>
  <si>
    <t>(*where the SAA is differentiated by product segments or product lines, the asset info below are to be furninshed at the corresponding product segment/line level. Insurers may add more rows in  the table where needed)</t>
  </si>
  <si>
    <t>Please ensure the controls in column M are "ok"</t>
  </si>
  <si>
    <t>Brief description of products where SAA is applicable</t>
  </si>
  <si>
    <t>Control</t>
  </si>
  <si>
    <t>MA1</t>
  </si>
  <si>
    <t>MA2</t>
  </si>
  <si>
    <t>SAA1</t>
  </si>
  <si>
    <t>SAA2</t>
  </si>
  <si>
    <t>Full MA beyond LLP?</t>
  </si>
  <si>
    <t>Please add columns as necessary for additional MA portfolios or additional SAAs that are used to determine the IP</t>
  </si>
  <si>
    <t>Discount rates applicable to Matching Adjustment Portfolios and Products subject to Illiquidity Premium</t>
  </si>
  <si>
    <t>Matching Adjustment - add columns as necessary to the right</t>
  </si>
  <si>
    <t>Illiquidity Premium - add columns as necessary to the right</t>
  </si>
  <si>
    <t>Please do not modify this tab</t>
  </si>
  <si>
    <t>Currency:</t>
  </si>
  <si>
    <t>Spread for MA/IP:</t>
  </si>
  <si>
    <t>UFR before adjustment:</t>
  </si>
  <si>
    <t># of Years of full MA:</t>
  </si>
  <si>
    <t>Alpha:</t>
  </si>
  <si>
    <t>LLP:</t>
  </si>
  <si>
    <t>MA or IP:</t>
  </si>
  <si>
    <t>Please provide the discount rates for products where MA and/or IP have been applied</t>
  </si>
  <si>
    <t>+50% on BE Conversion Rates</t>
  </si>
  <si>
    <t>-50% on BE Conversion Rates</t>
  </si>
  <si>
    <t>High conversion</t>
  </si>
  <si>
    <t>Low conversion</t>
  </si>
  <si>
    <t>Dominant Conversion condition</t>
  </si>
  <si>
    <t xml:space="preserve">Overview of How the Various Tabs (Worksheets) of this Workbook is Related </t>
  </si>
  <si>
    <t>Operational Risk Requirement before applying cap of 10% of total risk requirements</t>
  </si>
  <si>
    <t>MCL, before application of IP (S$'000)</t>
  </si>
  <si>
    <t>Collects information on the Strategic Asset Allocation which informs the amount of IP, and the corresponding amount of liabilities where the IP is applied</t>
  </si>
  <si>
    <t xml:space="preserve">Additional Information on Strategic Asset Allocation for deriving Illiquidity Premium Adjustment  </t>
  </si>
  <si>
    <t>Please provide the following info:</t>
  </si>
  <si>
    <t>CALCULATION OF OPERATIONAL RISK REQUIREMENTS</t>
  </si>
  <si>
    <t>C2 INFORMATION– BREAKDOWN OF CREDIT SPREAD RISK REQUIREMENT (EXCLUDING STRUCTURED PRODUCTS)</t>
  </si>
  <si>
    <t>C2 INFORMATION– ADDITIONAL INFORMATION ON C2 RISK REQUIREMENT</t>
  </si>
  <si>
    <t>C2 INFORMATION– BREAKDOWN OF CREDIT SPREAD RISK REQUIREMENT (STRUCTURED PRODUCTS)</t>
  </si>
  <si>
    <t>C2 INFORMATION– BREAKDOWN OF REINSURANCE ADJUSTMENT &amp; COUNTERPARTY DEFAULT RISK REQUIREMENT</t>
  </si>
  <si>
    <t>Form A</t>
  </si>
  <si>
    <t>C2_C2 Breakdown</t>
  </si>
  <si>
    <t>C2_CS BreakdownExStructuredPdt</t>
  </si>
  <si>
    <t xml:space="preserve">C2_CS BreakdownStructuredPdt </t>
  </si>
  <si>
    <t>C2_Counterparty</t>
  </si>
  <si>
    <t>Ops risk</t>
  </si>
  <si>
    <r>
      <t>GP</t>
    </r>
    <r>
      <rPr>
        <vertAlign val="subscript"/>
        <sz val="10"/>
        <rFont val="Arial"/>
        <family val="2"/>
      </rPr>
      <t>1</t>
    </r>
  </si>
  <si>
    <r>
      <t>GP</t>
    </r>
    <r>
      <rPr>
        <vertAlign val="subscript"/>
        <sz val="10"/>
        <rFont val="Arial"/>
        <family val="2"/>
      </rPr>
      <t>0</t>
    </r>
  </si>
  <si>
    <t>Tier 1 resource:</t>
  </si>
  <si>
    <t>Irredeemable and non-cumulative preference shares</t>
  </si>
  <si>
    <t>Tier 2 resource:</t>
  </si>
  <si>
    <t>Irredeemable and cumulative preference shares</t>
  </si>
  <si>
    <t>Other Tier 2 resource</t>
  </si>
  <si>
    <t>Total Tier 1 resource ((1 to 4) - 5 - 6 - 12)</t>
  </si>
  <si>
    <t>Surplus/ Retained earnings</t>
  </si>
  <si>
    <t>Fund diversification of interest rate mismatch risk requirement</t>
  </si>
  <si>
    <t>Common Equity Tier 1 (CET1)</t>
  </si>
  <si>
    <t>Other Additional Tier 1 resource</t>
  </si>
  <si>
    <t>Financial resource adjustments (7 to 11)</t>
  </si>
  <si>
    <t>Total Tier 2 resource (21 to 22)</t>
  </si>
  <si>
    <t>Regulatory adjustments:</t>
  </si>
  <si>
    <t>Allowance for recognition of negative reserves</t>
  </si>
  <si>
    <t>Total regulatory adjustments (24 + 27)</t>
  </si>
  <si>
    <t>Policy liability risk requirement (row 45)</t>
  </si>
  <si>
    <t>Provision made for any adverse deviation (PAD)</t>
  </si>
  <si>
    <t>General (excluding accident &amp; health)</t>
  </si>
  <si>
    <t>General (accident &amp; health)</t>
  </si>
  <si>
    <t>Insurance catastrophe risk requirement</t>
  </si>
  <si>
    <t>Interest rate mismatch risk requirement</t>
  </si>
  <si>
    <t>Diversification benefit of Component C2 (pre-counterparty default risk)</t>
  </si>
  <si>
    <t>Derivative counterparty risk</t>
  </si>
  <si>
    <t>Reinsurance recoverable counterparty risk</t>
  </si>
  <si>
    <t>Outstanding premiums counterparty risk</t>
  </si>
  <si>
    <t>Bank deposit counterparty risk</t>
  </si>
  <si>
    <t>Other counterparty risk</t>
  </si>
  <si>
    <t>Diversification benefit of Component C2 (pre-counterparty) and counterparty default risk</t>
  </si>
  <si>
    <t>Miscellaneous risk requirement</t>
  </si>
  <si>
    <t>Operational risk requirement before cap of 10% of the total risk requirements</t>
  </si>
  <si>
    <t>Notes:</t>
  </si>
  <si>
    <t>Adjustments for asset concentration (13 to 19)</t>
  </si>
  <si>
    <t>Undiversified Component C1 (sum of 33 to 41):</t>
  </si>
  <si>
    <t xml:space="preserve">Catastrophe risk </t>
  </si>
  <si>
    <t>Component C2 (pre-counterparty default risk) after diversification benefit</t>
  </si>
  <si>
    <t>Financial Resource adjustment (7 to 11)</t>
  </si>
  <si>
    <t xml:space="preserve">e.g. Whole Life, Single Premium </t>
  </si>
  <si>
    <t>Calculation of C1 and negative reserves</t>
  </si>
  <si>
    <t>1)</t>
  </si>
  <si>
    <t>2)</t>
  </si>
  <si>
    <t>3)</t>
  </si>
  <si>
    <t>4)</t>
  </si>
  <si>
    <t>Name of contact person:</t>
  </si>
  <si>
    <t>Contact phone number:</t>
  </si>
  <si>
    <t>5)</t>
  </si>
  <si>
    <t>6)</t>
  </si>
  <si>
    <t>Email of contact person:</t>
  </si>
  <si>
    <t>Valuation date (dd/mm/yyyy):</t>
  </si>
  <si>
    <t>/</t>
  </si>
  <si>
    <t xml:space="preserve">NAME OF INSURER </t>
  </si>
  <si>
    <t xml:space="preserve">AS AT </t>
  </si>
  <si>
    <t>7)</t>
  </si>
  <si>
    <t>Co Code:</t>
  </si>
  <si>
    <t>Loan counterparty risk</t>
  </si>
  <si>
    <t xml:space="preserve">Cells highlighted in yellow and orange are formula based. Insurers should fill in the non-highlighted cells only. </t>
  </si>
  <si>
    <t>Meet minimum CET 1 requirement?</t>
  </si>
  <si>
    <t>Meet minimum Tier 1 requirement?</t>
  </si>
  <si>
    <t>S/N</t>
  </si>
  <si>
    <t>Worksheet</t>
  </si>
  <si>
    <t>Change</t>
  </si>
  <si>
    <t>Submission date (dd/mm/yyyy):</t>
  </si>
  <si>
    <t>General (excluding accident &amp; health) (48 + 49)</t>
  </si>
  <si>
    <t>General (accident &amp; health) (51 + 52)</t>
  </si>
  <si>
    <t>Diversification benefit of Component C1 (general insurance)</t>
  </si>
  <si>
    <t xml:space="preserve">Component C1 (general insurance) after diversification benefit (47 + 50 + 53 - 54) </t>
  </si>
  <si>
    <t>Diversification benefit of Component C1 (life insurance)</t>
  </si>
  <si>
    <t xml:space="preserve">Component C1 (life insurance) after diversification benefit (32 - 42) </t>
  </si>
  <si>
    <t>C1 Policy liability risk requirement (less PAD) (43 - 44)</t>
  </si>
  <si>
    <t xml:space="preserve">Undiversified Component C2 (sum of 58, 59, 62 to 64): </t>
  </si>
  <si>
    <t xml:space="preserve">Interest rate mismatch risk requirement (Higher of 60 and 61) </t>
  </si>
  <si>
    <t>Counterparty default risk requirement (sum of 68 to 73)</t>
  </si>
  <si>
    <t xml:space="preserve">Undiversified Component C2 (sum of 60 to 64): </t>
  </si>
  <si>
    <t>Component C2 (pre-counterparty default risk) after diversification benefit (59 - 65)</t>
  </si>
  <si>
    <t>Life insurance risk requirement (row 31)</t>
  </si>
  <si>
    <t>General insurance risk requirement (row 55):</t>
  </si>
  <si>
    <r>
      <t>Component 1</t>
    </r>
    <r>
      <rPr>
        <sz val="10"/>
        <rFont val="Arial"/>
        <family val="2"/>
      </rPr>
      <t xml:space="preserve"> requirement:</t>
    </r>
  </si>
  <si>
    <r>
      <t>Total C1</t>
    </r>
    <r>
      <rPr>
        <sz val="10"/>
        <rFont val="Arial"/>
        <family val="2"/>
      </rPr>
      <t xml:space="preserve"> requirement before diversification benefit (30 + 46)</t>
    </r>
  </si>
  <si>
    <r>
      <t>Diversification benefit of life and general (excluding accident &amp; health) insurance C1</t>
    </r>
    <r>
      <rPr>
        <sz val="10"/>
        <rFont val="Arial"/>
        <family val="2"/>
      </rPr>
      <t xml:space="preserve"> requirement</t>
    </r>
  </si>
  <si>
    <r>
      <t>Total C1</t>
    </r>
    <r>
      <rPr>
        <b/>
        <sz val="10"/>
        <rFont val="Arial"/>
        <family val="2"/>
      </rPr>
      <t xml:space="preserve"> requirement after diversification benefit (56 - 57)</t>
    </r>
  </si>
  <si>
    <r>
      <t>Component 2</t>
    </r>
    <r>
      <rPr>
        <sz val="10"/>
        <rFont val="Arial"/>
        <family val="2"/>
      </rPr>
      <t xml:space="preserve"> requirement:</t>
    </r>
  </si>
  <si>
    <r>
      <t>Total C2</t>
    </r>
    <r>
      <rPr>
        <b/>
        <sz val="10"/>
        <rFont val="Arial"/>
        <family val="2"/>
      </rPr>
      <t xml:space="preserve"> requirement after diversification benefit (66 + 67 - 74 + 75)</t>
    </r>
  </si>
  <si>
    <r>
      <t>Total Component C1 and C2</t>
    </r>
    <r>
      <rPr>
        <sz val="10"/>
        <rFont val="Arial"/>
        <family val="2"/>
      </rPr>
      <t xml:space="preserve"> requirements (before C1 and C2 diversification benefit) (58 + 76)</t>
    </r>
  </si>
  <si>
    <r>
      <t>C1 and C2</t>
    </r>
    <r>
      <rPr>
        <sz val="10"/>
        <rFont val="Arial"/>
        <family val="2"/>
      </rPr>
      <t xml:space="preserve"> requirements diversification benefit</t>
    </r>
  </si>
  <si>
    <r>
      <t>Total Component C1 and C2</t>
    </r>
    <r>
      <rPr>
        <b/>
        <sz val="10"/>
        <rFont val="Arial"/>
        <family val="2"/>
      </rPr>
      <t xml:space="preserve"> requirements after diversification benefit (77 - 78)</t>
    </r>
  </si>
  <si>
    <r>
      <t>Total C1</t>
    </r>
    <r>
      <rPr>
        <b/>
        <sz val="10"/>
        <rFont val="Arial"/>
        <family val="2"/>
      </rPr>
      <t xml:space="preserve"> requirement (30 + 46)</t>
    </r>
  </si>
  <si>
    <r>
      <t>Total C2</t>
    </r>
    <r>
      <rPr>
        <b/>
        <sz val="10"/>
        <rFont val="Arial"/>
        <family val="2"/>
      </rPr>
      <t xml:space="preserve"> requirement after diversification benefit</t>
    </r>
  </si>
  <si>
    <r>
      <t>Total Component C1 and C2</t>
    </r>
    <r>
      <rPr>
        <sz val="10"/>
        <rFont val="Arial"/>
        <family val="2"/>
      </rPr>
      <t xml:space="preserve"> requirements (before C1 and C2 diversification benefit) (56 + 76)</t>
    </r>
  </si>
  <si>
    <r>
      <t>Total Component C1 and C2</t>
    </r>
    <r>
      <rPr>
        <b/>
        <sz val="10"/>
        <rFont val="Arial"/>
        <family val="2"/>
      </rPr>
      <t xml:space="preserve"> requirements after diversification benefit</t>
    </r>
  </si>
  <si>
    <t>All amounts are to be shown in Singapore dollars (SGD).</t>
  </si>
  <si>
    <t>Change in policy liability</t>
  </si>
  <si>
    <t>Change in policy liability after shock</t>
  </si>
  <si>
    <t>Changes to Version</t>
  </si>
  <si>
    <t>Name of DFHC (Licensed Insurer):</t>
  </si>
  <si>
    <t>Notes to Form 4A:</t>
  </si>
  <si>
    <t xml:space="preserve">NAME OF DFHC (LICENSED INSURER) </t>
  </si>
  <si>
    <t>A Non-Diversifiable Portfolio (1)</t>
  </si>
  <si>
    <t xml:space="preserve"> Please state the name (e.g. a Par Business or a MA portfolio)</t>
  </si>
  <si>
    <t>A Non-Diversifiable Portfolio (2)</t>
  </si>
  <si>
    <t>A Non-Diversifiable Portfolio (3)</t>
  </si>
  <si>
    <t>A Non-Diversifiable Portfolio (4)</t>
  </si>
  <si>
    <t>A Non-Diversifiable Portfolio (5)</t>
  </si>
  <si>
    <t>A Non-Diversifiable Portfolio (6)</t>
  </si>
  <si>
    <t>A Non-Diversifiable Portfolio (7)</t>
  </si>
  <si>
    <t>A Non-Diversifiable Portfolio (8)</t>
  </si>
  <si>
    <t>A Non-Diversifiable Portfolio (9)</t>
  </si>
  <si>
    <t>A Non-Diversifiable Portfolio (10)</t>
  </si>
  <si>
    <t>FHC Group</t>
  </si>
  <si>
    <t>A Licensed Insurer in Singapore</t>
  </si>
  <si>
    <t>A Foreign Insurance Entity</t>
  </si>
  <si>
    <t xml:space="preserve"> Please state the name of the legal entity</t>
  </si>
  <si>
    <t>Financial Holding Company</t>
  </si>
  <si>
    <t>Rest of the Entity's Businesses</t>
  </si>
  <si>
    <t>FIE</t>
  </si>
  <si>
    <t>Please state the name of the legal entity</t>
  </si>
  <si>
    <r>
      <t xml:space="preserve">Description of the HRG
</t>
    </r>
    <r>
      <rPr>
        <i/>
        <sz val="10"/>
        <rFont val="Arial"/>
        <family val="2"/>
      </rPr>
      <t>(e.g., the type of product, benefit coverage)</t>
    </r>
  </si>
  <si>
    <t>Type of Business (e.g., Par, Non-Par, Investment-Linked)</t>
  </si>
  <si>
    <t xml:space="preserve"> Please state the name of the portfolio</t>
  </si>
  <si>
    <t>Description of HRG Basis for FIE(s)</t>
  </si>
  <si>
    <r>
      <t xml:space="preserve">Description
</t>
    </r>
    <r>
      <rPr>
        <i/>
        <sz val="10"/>
        <rFont val="Arial"/>
        <family val="2"/>
      </rPr>
      <t xml:space="preserve">Please provide a description of the basis on which policies are grouped into HRGs including justification of its appropriateness.  </t>
    </r>
  </si>
  <si>
    <t>1. For individual life business only, gross weighted premium income should be used in the calculation of operational risk capital requirements. Refer to MAS FHC-N133 for details on the calculation of weighted premium income.</t>
  </si>
  <si>
    <r>
      <t>Gross Written Premium</t>
    </r>
    <r>
      <rPr>
        <vertAlign val="superscript"/>
        <sz val="10"/>
        <rFont val="Arial"/>
        <family val="2"/>
      </rPr>
      <t>1</t>
    </r>
    <r>
      <rPr>
        <sz val="10"/>
        <rFont val="Arial"/>
        <family val="2"/>
      </rPr>
      <t xml:space="preserve"> For 12 months preceding valuation date (i.e. Jan 23- Dec 23)</t>
    </r>
  </si>
  <si>
    <r>
      <t>Gross Written Premium</t>
    </r>
    <r>
      <rPr>
        <vertAlign val="superscript"/>
        <sz val="10"/>
        <rFont val="Arial"/>
        <family val="2"/>
      </rPr>
      <t>1</t>
    </r>
    <r>
      <rPr>
        <sz val="10"/>
        <rFont val="Arial"/>
        <family val="2"/>
      </rPr>
      <t xml:space="preserve"> For 12 months preceding GP</t>
    </r>
    <r>
      <rPr>
        <vertAlign val="subscript"/>
        <sz val="10"/>
        <rFont val="Arial"/>
        <family val="2"/>
      </rPr>
      <t>1</t>
    </r>
    <r>
      <rPr>
        <sz val="10"/>
        <rFont val="Arial"/>
        <family val="2"/>
      </rPr>
      <t xml:space="preserve"> (i.e. Jan 22- Dec 22)</t>
    </r>
  </si>
  <si>
    <t>Gross (of reinsurance) Policy Liabilities as of valuation date 
(i.e. 31 Dec 2023)</t>
  </si>
  <si>
    <t>Participating business</t>
  </si>
  <si>
    <t>Non-participating business</t>
  </si>
  <si>
    <t>General business</t>
  </si>
  <si>
    <t>Investment-linked business</t>
  </si>
  <si>
    <t>Entity</t>
  </si>
  <si>
    <t>Business Type</t>
  </si>
  <si>
    <r>
      <t>Liability Discounting Yield Curve
(</t>
    </r>
    <r>
      <rPr>
        <u/>
        <sz val="10"/>
        <rFont val="Arial"/>
        <family val="2"/>
      </rPr>
      <t>MA</t>
    </r>
    <r>
      <rPr>
        <sz val="10"/>
        <rFont val="Arial"/>
        <family val="2"/>
      </rPr>
      <t>)</t>
    </r>
  </si>
  <si>
    <t>eg: MA2</t>
  </si>
  <si>
    <t>eg: MA1</t>
  </si>
  <si>
    <r>
      <t xml:space="preserve">FIE
</t>
    </r>
    <r>
      <rPr>
        <i/>
        <sz val="10"/>
        <rFont val="Arial"/>
        <family val="2"/>
      </rPr>
      <t>Please state the name of the legal entity</t>
    </r>
  </si>
  <si>
    <t>RBC 2 Consolidation</t>
  </si>
  <si>
    <t>Aggregation Method</t>
  </si>
  <si>
    <t>DFHC (Licensed Insurer)</t>
  </si>
  <si>
    <t>Whether it is included in the determination of Group CAR</t>
  </si>
  <si>
    <t>Deficit is included in Group FR</t>
  </si>
  <si>
    <t>Not included at all</t>
  </si>
  <si>
    <t>Included in Group CAR?</t>
  </si>
  <si>
    <t>Yes</t>
  </si>
  <si>
    <t>No</t>
  </si>
  <si>
    <t>For each entity within the FHC Group, please indicate the following:</t>
  </si>
  <si>
    <r>
      <t xml:space="preserve">Entity (1)
</t>
    </r>
    <r>
      <rPr>
        <i/>
        <sz val="10"/>
        <color theme="0" tint="-0.34998626667073579"/>
        <rFont val="Arial"/>
        <family val="2"/>
      </rPr>
      <t>Please state the name of the legal entity</t>
    </r>
  </si>
  <si>
    <r>
      <t xml:space="preserve">Entity (2)
</t>
    </r>
    <r>
      <rPr>
        <i/>
        <sz val="10"/>
        <color theme="0" tint="-0.34998626667073579"/>
        <rFont val="Arial"/>
        <family val="2"/>
      </rPr>
      <t>Please state the name of the legal entity</t>
    </r>
  </si>
  <si>
    <r>
      <t xml:space="preserve">Entity (3)
</t>
    </r>
    <r>
      <rPr>
        <i/>
        <sz val="10"/>
        <color theme="0" tint="-0.34998626667073579"/>
        <rFont val="Arial"/>
        <family val="2"/>
      </rPr>
      <t>Please state the name of the legal entity</t>
    </r>
  </si>
  <si>
    <r>
      <t xml:space="preserve">Entity (4)
</t>
    </r>
    <r>
      <rPr>
        <i/>
        <sz val="10"/>
        <color theme="0" tint="-0.34998626667073579"/>
        <rFont val="Arial"/>
        <family val="2"/>
      </rPr>
      <t>Please state the name of the legal entity</t>
    </r>
  </si>
  <si>
    <r>
      <t xml:space="preserve">Entity (5)
</t>
    </r>
    <r>
      <rPr>
        <i/>
        <sz val="10"/>
        <color theme="0" tint="-0.34998626667073579"/>
        <rFont val="Arial"/>
        <family val="2"/>
      </rPr>
      <t>Please state the name of the legal entity</t>
    </r>
  </si>
  <si>
    <r>
      <t xml:space="preserve">Entity (6)
</t>
    </r>
    <r>
      <rPr>
        <i/>
        <sz val="10"/>
        <color theme="0" tint="-0.34998626667073579"/>
        <rFont val="Arial"/>
        <family val="2"/>
      </rPr>
      <t>Please state the name of the legal entity</t>
    </r>
  </si>
  <si>
    <t xml:space="preserve">How it is included in Group CAR? </t>
  </si>
  <si>
    <t>BREAKDOWN OF CAPITAL REQUIREMENTS AT ENTITY LEVEL</t>
  </si>
  <si>
    <t>FORM A – STATEMENT OF GROUP CAPITAL ADEQUACY REQUIREMENTS (RBC 2 CONSOLIDATION) - INPUTS TO FORM 4A</t>
  </si>
  <si>
    <t>Total 
(FHC Group)</t>
  </si>
  <si>
    <t>Rest of the FHC Group's Businesses</t>
  </si>
  <si>
    <t>Group Financial Resources</t>
  </si>
  <si>
    <t>Group Total Risk Requirement</t>
  </si>
  <si>
    <t>Group CAR (1/2) (%)</t>
  </si>
  <si>
    <t xml:space="preserve">Row No. </t>
  </si>
  <si>
    <t>Amount</t>
  </si>
  <si>
    <t>Adjustments to Group Financial Resources</t>
  </si>
  <si>
    <t>Remark (if any)</t>
  </si>
  <si>
    <t>Exclude equity investments within entities under the FHC group that are not included for computation of Group CAR</t>
  </si>
  <si>
    <t>Deficits arising from entities within the FHC group other than deficits arising from the entities included for computation of Group CAR</t>
  </si>
  <si>
    <t>(A negative figure is to deduct from Group FR)</t>
  </si>
  <si>
    <r>
      <t xml:space="preserve">Others
</t>
    </r>
    <r>
      <rPr>
        <i/>
        <sz val="10"/>
        <color theme="0" tint="-0.34998626667073579"/>
        <rFont val="Arial"/>
        <family val="2"/>
      </rPr>
      <t>(Please describe)</t>
    </r>
  </si>
  <si>
    <t>Adjustments to Group Total Risk Requirements</t>
  </si>
  <si>
    <t>(Please describe)</t>
  </si>
  <si>
    <t>ADJUSTMENTS (RBC 2 CONSOLIDATION) - INPUTS TO FORM 4A</t>
  </si>
  <si>
    <t>(A positive figure is to add to the Group TRR)</t>
  </si>
  <si>
    <t>Exclude intra-group transactions within the FHC group</t>
  </si>
  <si>
    <t>Exclude equity investments within companies under the FHC group</t>
  </si>
  <si>
    <t>Entity (1)</t>
  </si>
  <si>
    <r>
      <t xml:space="preserve">Entity (1)
</t>
    </r>
    <r>
      <rPr>
        <i/>
        <sz val="10"/>
        <color theme="0" tint="-0.499984740745262"/>
        <rFont val="Arial"/>
        <family val="2"/>
      </rPr>
      <t xml:space="preserve"> Please state the name of the legal entity</t>
    </r>
  </si>
  <si>
    <t>Please state the capital basis</t>
  </si>
  <si>
    <t>Total
(FHC Group)</t>
  </si>
  <si>
    <r>
      <t xml:space="preserve">Entity (1)  </t>
    </r>
    <r>
      <rPr>
        <b/>
        <i/>
        <sz val="10"/>
        <color theme="0" tint="-0.499984740745262"/>
        <rFont val="Arial"/>
        <family val="2"/>
      </rPr>
      <t>Please state the name of the legal entity</t>
    </r>
  </si>
  <si>
    <r>
      <t xml:space="preserve">Entity (2)  </t>
    </r>
    <r>
      <rPr>
        <b/>
        <i/>
        <sz val="10"/>
        <color theme="0" tint="-0.499984740745262"/>
        <rFont val="Arial"/>
        <family val="2"/>
      </rPr>
      <t>Please state the name of the legal entity</t>
    </r>
  </si>
  <si>
    <r>
      <t xml:space="preserve">Entity (3)  </t>
    </r>
    <r>
      <rPr>
        <b/>
        <i/>
        <sz val="10"/>
        <color theme="0" tint="-0.499984740745262"/>
        <rFont val="Arial"/>
        <family val="2"/>
      </rPr>
      <t>Please state the name of the legal entity</t>
    </r>
  </si>
  <si>
    <r>
      <t xml:space="preserve">Entity (4)  </t>
    </r>
    <r>
      <rPr>
        <b/>
        <i/>
        <sz val="10"/>
        <color theme="0" tint="-0.499984740745262"/>
        <rFont val="Arial"/>
        <family val="2"/>
      </rPr>
      <t>Please state the name of the legal entity</t>
    </r>
  </si>
  <si>
    <r>
      <t xml:space="preserve">THIS TAB IS TO BE COMPLETED </t>
    </r>
    <r>
      <rPr>
        <b/>
        <u/>
        <sz val="14"/>
        <color rgb="FFFF0000"/>
        <rFont val="Arial"/>
        <family val="2"/>
      </rPr>
      <t>ONLY FOR FOREIGN INSURANCE ENTITIES USING IP</t>
    </r>
  </si>
  <si>
    <t>(Please input)</t>
  </si>
  <si>
    <t>Entity 1 (Please state the name of the legal entity)</t>
  </si>
  <si>
    <t>Entity 2 (Please state the name of the legal entity)</t>
  </si>
  <si>
    <t>Entity (2)</t>
  </si>
  <si>
    <t>Entity (3)</t>
  </si>
  <si>
    <t>Entity (4)</t>
  </si>
  <si>
    <r>
      <t xml:space="preserve">THIS TAB IS TO BE COMPLETED </t>
    </r>
    <r>
      <rPr>
        <b/>
        <u/>
        <sz val="14"/>
        <color rgb="FFFF0000"/>
        <rFont val="Arial"/>
        <family val="2"/>
      </rPr>
      <t>ONLY FOR FOREIGN INSURANCE ENTITIES USING MA AND/ OR IP</t>
    </r>
  </si>
  <si>
    <t>(Please add rows where necessary)</t>
  </si>
  <si>
    <t>Additional Tier 1</t>
  </si>
  <si>
    <t>Tier 2</t>
  </si>
  <si>
    <t>Regulatory adjustments</t>
  </si>
  <si>
    <t xml:space="preserve">C1 Requirement </t>
  </si>
  <si>
    <t xml:space="preserve">C2 Requirement </t>
  </si>
  <si>
    <r>
      <t>Others</t>
    </r>
    <r>
      <rPr>
        <vertAlign val="superscript"/>
        <sz val="10"/>
        <rFont val="Arial"/>
        <family val="2"/>
      </rPr>
      <t>1</t>
    </r>
    <r>
      <rPr>
        <sz val="10"/>
        <rFont val="Arial"/>
        <family val="2"/>
      </rPr>
      <t xml:space="preserve"> (please specify)</t>
    </r>
  </si>
  <si>
    <t>1. For example, others may include the available capital and required capital of a non-insurance entity calculated based on sectoral rules</t>
  </si>
  <si>
    <t>Financial Resources (sum of row 1 to 5)</t>
  </si>
  <si>
    <t>AGGREGATION METHOD- INPUTS TO FORM 4A</t>
  </si>
  <si>
    <t>Total Adjustments to Group Financial Resources</t>
  </si>
  <si>
    <t>Before Adjustments</t>
  </si>
  <si>
    <t>After Adjustments</t>
  </si>
  <si>
    <r>
      <t xml:space="preserve">Entity (2)
</t>
    </r>
    <r>
      <rPr>
        <i/>
        <sz val="10"/>
        <color theme="0" tint="-0.499984740745262"/>
        <rFont val="Arial"/>
        <family val="2"/>
      </rPr>
      <t xml:space="preserve"> Please state the name of the legal entity</t>
    </r>
  </si>
  <si>
    <r>
      <t xml:space="preserve">Entity (3)
</t>
    </r>
    <r>
      <rPr>
        <i/>
        <sz val="10"/>
        <color theme="0" tint="-0.499984740745262"/>
        <rFont val="Arial"/>
        <family val="2"/>
      </rPr>
      <t xml:space="preserve"> Please state the name of the legal entity</t>
    </r>
  </si>
  <si>
    <r>
      <t xml:space="preserve">Entity (4)
</t>
    </r>
    <r>
      <rPr>
        <i/>
        <sz val="10"/>
        <color theme="0" tint="-0.499984740745262"/>
        <rFont val="Arial"/>
        <family val="2"/>
      </rPr>
      <t xml:space="preserve"> Please state the name of the legal entity</t>
    </r>
  </si>
  <si>
    <r>
      <t xml:space="preserve">Entity (5)
</t>
    </r>
    <r>
      <rPr>
        <i/>
        <sz val="10"/>
        <color theme="0" tint="-0.499984740745262"/>
        <rFont val="Arial"/>
        <family val="2"/>
      </rPr>
      <t xml:space="preserve"> Please state the name of the legal entity</t>
    </r>
  </si>
  <si>
    <t>FHC</t>
  </si>
  <si>
    <t>Change log - RBC 2 Group Capital Workbook</t>
  </si>
  <si>
    <t>Below shows the updates in the Workbook</t>
  </si>
  <si>
    <t>MONETARY AUTHORITY OF SINGAPORE
RBC 2 GROUP CAPITAL WORKBOOK</t>
  </si>
  <si>
    <t>Scope and Basis</t>
  </si>
  <si>
    <t>Life insurance risk requirement</t>
  </si>
  <si>
    <t>Others (please specify)</t>
  </si>
  <si>
    <t>General insurance risk requirement</t>
  </si>
  <si>
    <t>Equity investment risk</t>
  </si>
  <si>
    <t>Interest rate mismatch risk</t>
  </si>
  <si>
    <t>Credit spread risk</t>
  </si>
  <si>
    <t>Property investment risk</t>
  </si>
  <si>
    <t>Foreign currency mismatch risk</t>
  </si>
  <si>
    <t>Counterparty default risk</t>
  </si>
  <si>
    <t>CAR (6/34) (%)</t>
  </si>
  <si>
    <t>Total Risk Requirement</t>
  </si>
  <si>
    <t>Allowance for provision for non-guaranteed benefits (of participating business) (25 or 26, whichever is lower):</t>
  </si>
  <si>
    <t>Group Financial Resources (20 + 23 + 28)</t>
  </si>
  <si>
    <t>Group Total Risk Requirements (79 - 80 + 81)</t>
  </si>
  <si>
    <t>CAPITAL ADEQUACY RATIO (29 / 83)</t>
  </si>
  <si>
    <r>
      <t>Meet Group Prescribed Capital Requirement?</t>
    </r>
    <r>
      <rPr>
        <b/>
        <vertAlign val="superscript"/>
        <sz val="10"/>
        <rFont val="Arial"/>
        <family val="2"/>
      </rPr>
      <t xml:space="preserve">[1] </t>
    </r>
  </si>
  <si>
    <t xml:space="preserve">1. Group Prescribed capital requirement (Group PCR) is deemed to have been met if capital adequacy ratio (row 84) is greater than or equals to 100%. It has not yet been taken into account that the DFHC (Licensed Insurer) may, where relevant, be subject to supervisory capital add-ons, which would trigger supervisory intervention at a level higher than the Group PCR.  
</t>
  </si>
  <si>
    <t>Financial Resources (20 + 23 + 28)</t>
  </si>
  <si>
    <t xml:space="preserve">ADDITIONAL INFORMATION ON BREAKDOWN OF VALUATION RESULTS OF FOREIGN INSURANCE ENTITY IN RESPECT OF LIFE BUSINESS </t>
  </si>
  <si>
    <t>MINIMUM CONDITION LIABILITIES OF PARTICIPATING BUSINESS</t>
  </si>
  <si>
    <t>POLICY LIABILITIES OF NON-PARTICIPATING BUSINESS</t>
  </si>
  <si>
    <t xml:space="preserve">Minimum condition liabilities in column M should be determined on risk-free rates only, i.e. before the application of IP. </t>
  </si>
  <si>
    <t>The information provided should be derived from the Discount Rate Workbook</t>
  </si>
  <si>
    <t>The spread for IP provided below should be consistent with the spreads in Column L of tab "IP_SAA_FIE"</t>
  </si>
  <si>
    <t>The DFHC (Licensed Insurer) should complete this template based on the requirements in MAS Notice FHC-N133.</t>
  </si>
  <si>
    <t xml:space="preserve">The DFHC (Licensed Insurer) should state and explain any manual adjustment made to this workbook in the tab "Notes to Form 4A". </t>
  </si>
  <si>
    <t xml:space="preserve">Indicates the entities within the FHC group that are included in the Group CAR calculation and the basis on which these entities are included. </t>
  </si>
  <si>
    <t>The DFHC (Licensed Insurer) should indicate for all entities within its FHC group a) whether the entity is included in Group CAR calculation and b) the approach applicable (e.g. RBC 2 consolidation or aggregation method), from the drop-down list.</t>
  </si>
  <si>
    <t>HRG_FIE_Overview</t>
  </si>
  <si>
    <t>FIEs</t>
  </si>
  <si>
    <t xml:space="preserve">To describe how the policies of each FIE are grouped into HRGs, including justification of appropriateness of the approach.  </t>
  </si>
  <si>
    <t xml:space="preserve">For each FIE, The DFHC (Licensed Insurer) should provide a description of the basis on which policies are grouped into HRGs including justification of its appropriateness.   </t>
  </si>
  <si>
    <t>All tabs with prefix HRG</t>
  </si>
  <si>
    <t>HRG_FIE (1)_Non MA etc</t>
  </si>
  <si>
    <t xml:space="preserve">a) Shows the breakdowns of C1 and negative reserves for each HRG
b) Calculates C1 and negative reserve that is allowed to be recognized as financial resources. </t>
  </si>
  <si>
    <t>1. The DFHC (Licensed Insurer) should fill in the data for each FIE. One tab has been created for each FIE. Separate tabs have also been created for portfolios that qualify for matching adjustments (MA). For eg: "HRG_FIE (1)_Non MA" is to be completed for policies of a FIE that do not qualify for MA in the liability discounting rates, while "HRG_FIE (1)_MA" is to be completed for policies that qualify for MA for the FIE.</t>
  </si>
  <si>
    <t>2. For each tab, the DFHC (Licensed Insurer) should insert additional rows as deemed necessary to accommodate the number of homogenous risk groups (HRG).</t>
  </si>
  <si>
    <t>5. For calculation of C1 for mass lapse risk, the excess of surrender value over policy liability at HRG level is to be calculated as mass lapse risk requirement. For this purpose, policy liability should follow the same definitions in MAS Notice FHC-N133.</t>
  </si>
  <si>
    <t xml:space="preserve">6. This workbook has catered for only 2 FIEs (with one MA portfolio each). The insurer should insert more tabs if it has more than 2 FIEs and / or any one FIE has more than 1 MA portfolio (one tab for each distinct MA portfolio). </t>
  </si>
  <si>
    <r>
      <t>7. The tabs</t>
    </r>
    <r>
      <rPr>
        <sz val="10"/>
        <color rgb="FFFF0000"/>
        <rFont val="Arial"/>
        <family val="2"/>
      </rPr>
      <t xml:space="preserve"> </t>
    </r>
    <r>
      <rPr>
        <sz val="10"/>
        <rFont val="Arial"/>
        <family val="2"/>
      </rPr>
      <t>for MA portfolios should be left blank if the DFHC (Licensed Insurer) has no product groups that qualify for MA for its FIE(s).</t>
    </r>
  </si>
  <si>
    <t xml:space="preserve">DFHCs (Licensed Insurer)
</t>
  </si>
  <si>
    <t xml:space="preserve">All entities in the FHC Group
</t>
  </si>
  <si>
    <t xml:space="preserve">Calculates operational risk requirement, before applying a cap of 10% of total risk requirements. </t>
  </si>
  <si>
    <t>1. The DFHC (Licensed Insurer) should fill in the data needed for the computation of operational risk requirement.</t>
  </si>
  <si>
    <t>Breakdown of financial resources and risk requirements at entity level</t>
  </si>
  <si>
    <t>Entity Level Info</t>
  </si>
  <si>
    <t>1. The worksheet has catered for 2 SG insurers, 2 FIEs and FHC within the FHC group. For each entity, the worksheet has also catered for 10 non-diversifiable portfolios such as the Par Business or matching adjustment portfolios for each entity. The DFHC (Licensed Insurer) should state the name of each legal entity as well as the name of each non-diversifiable portfolio (if any). The DFHC (Licensed Insurer) should insert more columns where necessary.</t>
  </si>
  <si>
    <t xml:space="preserve">2. Diversification of risk requirements across non-diversifiable portfolios (if any) is not allowed. </t>
  </si>
  <si>
    <t>for e.g. using asset size as a proxy.</t>
  </si>
  <si>
    <t xml:space="preserve">3. The DFHC (Licensed Insurer) should calculate the adjustments for asset concentration at the group level, and allocate the amounts back to the respective entity and portfolio, based on an appropriate method, </t>
  </si>
  <si>
    <t xml:space="preserve">4. Given that the insurance catastrophe risk requirement for general insurance business has yet to be introduced, the DFHC (Licensed Insurer) should leave the fields "Diversification benefit of Component C1 (general insurance)" </t>
  </si>
  <si>
    <t>and "Insurance catastrophe risk requirement (general insurance)" blank.</t>
  </si>
  <si>
    <t>All entities in the FHC Group</t>
  </si>
  <si>
    <t xml:space="preserve">1. The worksheet has catered for 10 non-diversifiable portfolios at the group level. The DFHC (Licensed Insurer) should state the name of each non-diversifiable portfolio (if any). The DFHC (Licensed Insurer) should insert </t>
  </si>
  <si>
    <t>more columns if the group has more than 10 non-diversifiable portfolios.</t>
  </si>
  <si>
    <t>Adjustments</t>
  </si>
  <si>
    <t>Adjustments to the Group FR and Group TRR calculated based on RBC 2 consolidation method.</t>
  </si>
  <si>
    <t>DFHCs (Licensed Insurer)</t>
  </si>
  <si>
    <t xml:space="preserve">1. The DFHC (Licensed Insurer) should specify any adjustments needed to Group FR and Group TRR, including descriptions of such adjustments under the "Remark" columns. An example includes to reduce Group FR by the amount of deficits arising from entities within the FHC group (other than deficits arising from the entities included for Group CAR). </t>
  </si>
  <si>
    <t xml:space="preserve">Tabulates any adjustments to financial resources, risk requirements where necessary. </t>
  </si>
  <si>
    <t>Form 4A</t>
  </si>
  <si>
    <t>Tabulates the group's overall Group FR, Group TRR and Group CAR.</t>
  </si>
  <si>
    <t>MA_IP_Valn_FIE</t>
  </si>
  <si>
    <t>Collects liability information on MA and IP portfolios (if applicable).</t>
  </si>
  <si>
    <t>IP_SAA_FIE</t>
  </si>
  <si>
    <r>
      <rPr>
        <b/>
        <sz val="10"/>
        <rFont val="Arial"/>
        <family val="2"/>
      </rPr>
      <t>THIS TAB IS TO BE COMPLETED FOR FIEs ONLY WHERE IP IS APPLICABLE</t>
    </r>
    <r>
      <rPr>
        <sz val="10"/>
        <rFont val="Arial"/>
        <family val="2"/>
      </rPr>
      <t xml:space="preserve">
Please provide the following info:
a) Strategic asset allocation used to determine the IP
(*where the SAA is differentiated by product segments or product lines, the asset info below are to be furninshed at the corresponding product segment/line level. DFHC (Licensed Insurers) may add more rows in  the table where needed)
b) Minimum condition liabilities in column M should be determined on risk-free rates only, i.e. before the application of IP.
Please add rows as necessary if there are more SAAs within the fund that are used to determine the IP.</t>
    </r>
  </si>
  <si>
    <t>SAA Level IP (Weighted Average)</t>
  </si>
  <si>
    <t>Discount Rate Info_FIE</t>
  </si>
  <si>
    <t>Discount rates applicable to Matching Adjustment Portfolios and Products subject to Illiquidity Premium where applicable</t>
  </si>
  <si>
    <t xml:space="preserve">Please provide the discount rates for products where MA and/or IP have been applied for FIEs
The information provided should be derived from the Discount Rate Workbook
Please add columns as necessary for additional MA portfolios or additional SAAs that are used to determine the IP
</t>
  </si>
  <si>
    <t>Aggregation Method
(where applicable)</t>
  </si>
  <si>
    <t>Where applicable</t>
  </si>
  <si>
    <t>Tabulates group financial resources and group risk requirements based on aggregation method, where applicable.
May also apply where non-insurance entities are to be included in Group CAR based on sectoral rules via aggregation method.</t>
  </si>
  <si>
    <t xml:space="preserve">Compliance to PCR </t>
  </si>
  <si>
    <t>Tabulates the financial resources and risk requirements on RBC 2 basis at each entity level before aggregating into Form A at the overall group level. The information in this tab will provide inputs to Form A. Provides useful insights into how each entity contributes to the Group FR and Group TRR.</t>
  </si>
  <si>
    <t>Aggregation at overall FHC group level</t>
  </si>
  <si>
    <t>Tabulates the financial resources, risk requirements on RBC 2 basis at the group level (with segregation of non-diversifiable portfolios). 
Checks compliance to PCR and MCR.
The information in this tab will provide inputs to Form 4A.</t>
  </si>
  <si>
    <t xml:space="preserve">1. The DFHC (Licensed Insurer) should fill in this tab if aggregation method is used in determining Group CAR. Aggregation method means that the financial resources and total risk requirements are derived based on aggregating the entities’ figures, calculated based on the local jurisdictions’ rules. </t>
  </si>
  <si>
    <t>Additional information on C2 risk requirement based on RBC 2</t>
  </si>
  <si>
    <t>Additional information on credit spread risk requirement (excluding structured products) based on RBC 2</t>
  </si>
  <si>
    <t>Additional information on credit spread risk requirement (structured products) based on RBC 2</t>
  </si>
  <si>
    <t>Breakdown of reinsurance adjustment &amp; counterparty default risk requirement based on RBC 2</t>
  </si>
  <si>
    <t>RBC 2 Group CAR Regular Reporting/Version 2</t>
  </si>
  <si>
    <t>Draft Version 1 (consulted in Oct 2022)</t>
  </si>
  <si>
    <t>Quality of Capital Ratios</t>
  </si>
  <si>
    <t>Included a new tab on the quality of capital ratios for the DFHC (Licensed Insurer)'s FHC group.</t>
  </si>
  <si>
    <t>Tabulates the group's overall CET 1 ratio and Tier 1 ratio.</t>
  </si>
  <si>
    <t>QUALITY OF CAPITAL RATIOS</t>
  </si>
  <si>
    <t>Group CET 1 Capital</t>
  </si>
  <si>
    <t>Group Total Risk Requirement 
(excluding Participating Business)</t>
  </si>
  <si>
    <t>CET 1 Capital Ratio (1/2) (%)</t>
  </si>
  <si>
    <t>Group Tier 1 Capital</t>
  </si>
  <si>
    <t>Tier 1 Capital Ratio (1/2) (%)</t>
  </si>
  <si>
    <t>MAS has made efforts to ensure the calculations in this workbook are consistent with the specifications in MAS Notice FHC-N133 (“the Notice”). If however, there are any discrepancies, the Notice shall prevail.</t>
  </si>
  <si>
    <t>FORM 4A – STATEMENT OF GROUP CAPITAL ADEQUACY RATIO</t>
  </si>
  <si>
    <t>1) Whether it is included in the determination of capital adequacy requirement; and</t>
  </si>
  <si>
    <t>2) How it is included in the determination of capital adequacy requirement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</si>
</sst>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_(* #,##0.00_);_(* \(#,##0.00\);_(* &quot;-&quot;??_);_(@_)"/>
    <numFmt numFmtId="165" formatCode="_(* #,##0_);_(* \(#,##0\);_(* &quot;-&quot;??_);_(@_)"/>
    <numFmt numFmtId="166" formatCode="0.000%"/>
    <numFmt numFmtId="167" formatCode="&quot;Y&quot;\ 0"/>
    <numFmt numFmtId="168" formatCode="#,##0.0"/>
    <numFmt numFmtId="169" formatCode="_-* #,##0.0_-;\-* #,##0.0_-;_-* &quot;-&quot;?_-;_-@_-"/>
  </numFmts>
  <fonts count="6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b/>
      <sz val="20"/>
      <color indexed="10"/>
      <name val="Arial"/>
      <family val="2"/>
    </font>
    <font>
      <sz val="10"/>
      <color rgb="FFFF0000"/>
      <name val="Arial"/>
      <family val="2"/>
    </font>
    <font>
      <b/>
      <sz val="10"/>
      <color rgb="FFFF0000"/>
      <name val="Arial"/>
      <family val="2"/>
    </font>
    <font>
      <b/>
      <sz val="20"/>
      <name val="Arial"/>
      <family val="2"/>
    </font>
    <font>
      <sz val="12"/>
      <color rgb="FF000000"/>
      <name val="Calibri"/>
      <family val="2"/>
    </font>
    <font>
      <u/>
      <sz val="10"/>
      <name val="Arial"/>
      <family val="2"/>
    </font>
    <font>
      <sz val="11"/>
      <name val="Times New Roman"/>
      <family val="1"/>
    </font>
    <font>
      <sz val="12"/>
      <name val="Calibri"/>
      <family val="2"/>
      <scheme val="minor"/>
    </font>
    <font>
      <b/>
      <i/>
      <sz val="10"/>
      <name val="Arial"/>
      <family val="2"/>
    </font>
    <font>
      <i/>
      <sz val="10"/>
      <name val="Arial"/>
      <family val="2"/>
    </font>
    <font>
      <b/>
      <sz val="9"/>
      <color indexed="81"/>
      <name val="Tahoma"/>
      <family val="2"/>
    </font>
    <font>
      <sz val="9"/>
      <color indexed="81"/>
      <name val="Tahoma"/>
      <family val="2"/>
    </font>
    <font>
      <sz val="10"/>
      <name val="Arial"/>
      <family val="2"/>
    </font>
    <font>
      <b/>
      <sz val="11"/>
      <color theme="1"/>
      <name val="Calibri"/>
      <family val="2"/>
      <scheme val="minor"/>
    </font>
    <font>
      <b/>
      <u/>
      <sz val="10"/>
      <name val="Arial"/>
      <family val="2"/>
    </font>
    <font>
      <b/>
      <sz val="12"/>
      <color rgb="FFFFFFFF"/>
      <name val="Calibri"/>
      <family val="2"/>
    </font>
    <font>
      <b/>
      <sz val="12"/>
      <name val="Calibri"/>
      <family val="2"/>
    </font>
    <font>
      <sz val="12"/>
      <name val="Calibri"/>
      <family val="2"/>
    </font>
    <font>
      <sz val="10"/>
      <color theme="0" tint="-0.34998626667073579"/>
      <name val="Arial"/>
      <family val="2"/>
    </font>
    <font>
      <b/>
      <sz val="12"/>
      <name val="Arial"/>
      <family val="2"/>
    </font>
    <font>
      <sz val="10"/>
      <name val="Arial"/>
      <family val="2"/>
    </font>
    <font>
      <i/>
      <sz val="7"/>
      <color theme="1" tint="0.499984740745262"/>
      <name val="Arial"/>
      <family val="2"/>
    </font>
    <font>
      <vertAlign val="superscript"/>
      <sz val="10"/>
      <name val="Arial"/>
      <family val="2"/>
    </font>
    <font>
      <b/>
      <sz val="10"/>
      <color theme="0"/>
      <name val="Arial"/>
      <family val="2"/>
    </font>
    <font>
      <b/>
      <sz val="10"/>
      <color theme="0" tint="-0.34998626667073579"/>
      <name val="Arial"/>
      <family val="2"/>
    </font>
    <font>
      <sz val="10"/>
      <color theme="0"/>
      <name val="Arial"/>
      <family val="2"/>
    </font>
    <font>
      <b/>
      <u/>
      <sz val="14"/>
      <color theme="1"/>
      <name val="Calibri"/>
      <family val="2"/>
      <scheme val="minor"/>
    </font>
    <font>
      <sz val="11"/>
      <color rgb="FF000000"/>
      <name val="Calibri"/>
      <family val="2"/>
    </font>
    <font>
      <b/>
      <sz val="11"/>
      <name val="Calibri"/>
      <family val="2"/>
    </font>
    <font>
      <b/>
      <sz val="11"/>
      <color rgb="FF000000"/>
      <name val="Calibri"/>
      <family val="2"/>
    </font>
    <font>
      <strike/>
      <sz val="10"/>
      <name val="Arial"/>
      <family val="2"/>
    </font>
    <font>
      <b/>
      <sz val="14"/>
      <color rgb="FFFF0000"/>
      <name val="Arial"/>
      <family val="2"/>
    </font>
    <font>
      <b/>
      <i/>
      <sz val="10"/>
      <color rgb="FF0000FF"/>
      <name val="Arial"/>
      <family val="2"/>
    </font>
    <font>
      <sz val="10"/>
      <color theme="0" tint="-0.499984740745262"/>
      <name val="Arial"/>
      <family val="2"/>
    </font>
    <font>
      <strike/>
      <sz val="10"/>
      <color rgb="FFFF0000"/>
      <name val="Arial"/>
      <family val="2"/>
    </font>
    <font>
      <vertAlign val="subscript"/>
      <sz val="10"/>
      <name val="Arial"/>
      <family val="2"/>
    </font>
    <font>
      <sz val="10"/>
      <color rgb="FFFF66FF"/>
      <name val="Arial"/>
      <family val="2"/>
    </font>
    <font>
      <b/>
      <vertAlign val="superscript"/>
      <sz val="10"/>
      <name val="Arial"/>
      <family val="2"/>
    </font>
    <font>
      <sz val="10"/>
      <color rgb="FF00B0F0"/>
      <name val="Arial"/>
      <family val="2"/>
    </font>
    <font>
      <b/>
      <sz val="10"/>
      <color rgb="FFFF66FF"/>
      <name val="Arial"/>
      <family val="2"/>
    </font>
    <font>
      <sz val="10"/>
      <color theme="8"/>
      <name val="Arial"/>
      <family val="2"/>
    </font>
    <font>
      <sz val="12"/>
      <name val="Times New Roman"/>
      <family val="1"/>
    </font>
    <font>
      <b/>
      <sz val="12"/>
      <name val="Times New Roman"/>
      <family val="1"/>
    </font>
    <font>
      <u/>
      <sz val="10"/>
      <color theme="10"/>
      <name val="Arial"/>
      <family val="2"/>
    </font>
    <font>
      <b/>
      <strike/>
      <sz val="10"/>
      <color rgb="FFFF0000"/>
      <name val="Arial"/>
      <family val="2"/>
    </font>
    <font>
      <sz val="10"/>
      <color theme="1"/>
      <name val="Arial"/>
      <family val="2"/>
    </font>
    <font>
      <b/>
      <strike/>
      <sz val="10"/>
      <color rgb="FFC00000"/>
      <name val="Arial"/>
      <family val="2"/>
    </font>
    <font>
      <b/>
      <i/>
      <sz val="10"/>
      <color theme="1"/>
      <name val="Arial"/>
      <family val="2"/>
    </font>
    <font>
      <b/>
      <u/>
      <sz val="10"/>
      <color theme="1"/>
      <name val="Arial"/>
      <family val="2"/>
    </font>
    <font>
      <sz val="10"/>
      <color rgb="FFFF3399"/>
      <name val="Arial"/>
      <family val="2"/>
    </font>
    <font>
      <i/>
      <sz val="10"/>
      <color theme="0" tint="-0.34998626667073579"/>
      <name val="Arial"/>
      <family val="2"/>
    </font>
    <font>
      <b/>
      <sz val="12"/>
      <color theme="0"/>
      <name val="Arial"/>
      <family val="2"/>
    </font>
    <font>
      <b/>
      <sz val="12"/>
      <color theme="1"/>
      <name val="Arial"/>
      <family val="2"/>
    </font>
    <font>
      <i/>
      <sz val="10"/>
      <color theme="0" tint="-0.499984740745262"/>
      <name val="Arial"/>
      <family val="2"/>
    </font>
    <font>
      <b/>
      <i/>
      <sz val="10"/>
      <color theme="0" tint="-0.499984740745262"/>
      <name val="Arial"/>
      <family val="2"/>
    </font>
    <font>
      <b/>
      <u/>
      <sz val="14"/>
      <color rgb="FFFF0000"/>
      <name val="Arial"/>
      <family val="2"/>
    </font>
    <font>
      <u/>
      <sz val="10"/>
      <color theme="1"/>
      <name val="Arial"/>
      <family val="2"/>
    </font>
    <font>
      <b/>
      <sz val="10"/>
      <color theme="1"/>
      <name val="Arial"/>
      <family val="2"/>
    </font>
  </fonts>
  <fills count="2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0" tint="-0.499984740745262"/>
        <bgColor indexed="64"/>
      </patternFill>
    </fill>
    <fill>
      <patternFill patternType="solid">
        <fgColor rgb="FFC6D9F1"/>
        <bgColor indexed="64"/>
      </patternFill>
    </fill>
    <fill>
      <patternFill patternType="solid">
        <fgColor rgb="FFBFBFBF"/>
        <bgColor indexed="64"/>
      </patternFill>
    </fill>
    <fill>
      <patternFill patternType="solid">
        <fgColor rgb="FFFFFF00"/>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99"/>
        <bgColor indexed="64"/>
      </patternFill>
    </fill>
    <fill>
      <patternFill patternType="solid">
        <fgColor rgb="FF00206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5" tint="0.59999389629810485"/>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3"/>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CC"/>
        <bgColor indexed="64"/>
      </patternFill>
    </fill>
    <fill>
      <patternFill patternType="solid">
        <fgColor theme="2" tint="-0.249977111117893"/>
        <bgColor indexed="64"/>
      </patternFill>
    </fill>
  </fills>
  <borders count="5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
      <left/>
      <right/>
      <top/>
      <bottom style="medium">
        <color indexed="64"/>
      </bottom>
      <diagonal/>
    </border>
    <border>
      <left/>
      <right style="double">
        <color indexed="64"/>
      </right>
      <top/>
      <bottom/>
      <diagonal/>
    </border>
    <border>
      <left style="double">
        <color indexed="64"/>
      </left>
      <right style="thin">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style="thin">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style="double">
        <color indexed="64"/>
      </bottom>
      <diagonal/>
    </border>
    <border>
      <left style="double">
        <color indexed="64"/>
      </left>
      <right style="double">
        <color indexed="64"/>
      </right>
      <top style="double">
        <color indexed="64"/>
      </top>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right style="medium">
        <color indexed="64"/>
      </right>
      <top style="medium">
        <color indexed="64"/>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thin">
        <color indexed="64"/>
      </right>
      <top style="thin">
        <color indexed="64"/>
      </top>
      <bottom style="double">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double">
        <color indexed="64"/>
      </top>
      <bottom style="thin">
        <color indexed="64"/>
      </bottom>
      <diagonal/>
    </border>
  </borders>
  <cellStyleXfs count="54">
    <xf numFmtId="0" fontId="0" fillId="0" borderId="0"/>
    <xf numFmtId="0" fontId="6" fillId="0" borderId="0"/>
    <xf numFmtId="0" fontId="6" fillId="0" borderId="0"/>
    <xf numFmtId="0" fontId="6" fillId="0" borderId="0"/>
    <xf numFmtId="0" fontId="5" fillId="0" borderId="0"/>
    <xf numFmtId="0" fontId="5" fillId="0" borderId="0"/>
    <xf numFmtId="0" fontId="5" fillId="0" borderId="0"/>
    <xf numFmtId="0" fontId="6" fillId="0" borderId="0"/>
    <xf numFmtId="0" fontId="5" fillId="0" borderId="0"/>
    <xf numFmtId="0" fontId="5" fillId="0" borderId="0"/>
    <xf numFmtId="0" fontId="5"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6" fillId="0" borderId="0" applyFont="0" applyFill="0" applyBorder="0" applyAlignment="0" applyProtection="0"/>
    <xf numFmtId="9" fontId="6" fillId="0" borderId="0" applyFont="0" applyFill="0" applyBorder="0" applyAlignment="0" applyProtection="0"/>
    <xf numFmtId="9" fontId="20" fillId="0" borderId="0" applyFont="0" applyFill="0" applyBorder="0" applyAlignment="0" applyProtection="0"/>
    <xf numFmtId="164" fontId="28" fillId="0" borderId="0" applyFont="0" applyFill="0" applyBorder="0" applyAlignment="0" applyProtection="0"/>
    <xf numFmtId="164" fontId="6" fillId="0" borderId="0" applyFont="0" applyFill="0" applyBorder="0" applyAlignment="0" applyProtection="0"/>
    <xf numFmtId="0" fontId="51" fillId="0" borderId="0" applyNumberFormat="0" applyFill="0" applyBorder="0" applyAlignment="0" applyProtection="0"/>
  </cellStyleXfs>
  <cellXfs count="866">
    <xf numFmtId="0" fontId="0" fillId="0" borderId="0" xfId="0"/>
    <xf numFmtId="0" fontId="7" fillId="2" borderId="0" xfId="1" applyFont="1" applyFill="1"/>
    <xf numFmtId="0" fontId="6" fillId="2" borderId="0" xfId="1" applyFill="1"/>
    <xf numFmtId="0" fontId="8" fillId="2" borderId="0" xfId="1" applyFont="1" applyFill="1"/>
    <xf numFmtId="0" fontId="7" fillId="2" borderId="0" xfId="1" applyFont="1" applyFill="1" applyAlignment="1">
      <alignment horizontal="center"/>
    </xf>
    <xf numFmtId="0" fontId="6" fillId="2" borderId="0" xfId="1" applyFill="1" applyAlignment="1">
      <alignment vertical="center"/>
    </xf>
    <xf numFmtId="0" fontId="7" fillId="2" borderId="4" xfId="1" applyFont="1" applyFill="1" applyBorder="1"/>
    <xf numFmtId="0" fontId="6" fillId="2" borderId="5" xfId="1" applyFill="1" applyBorder="1"/>
    <xf numFmtId="0" fontId="6" fillId="2" borderId="2" xfId="1" applyFill="1" applyBorder="1" applyAlignment="1">
      <alignment vertical="center"/>
    </xf>
    <xf numFmtId="0" fontId="6" fillId="0" borderId="2" xfId="1" applyBorder="1" applyAlignment="1">
      <alignment vertical="center"/>
    </xf>
    <xf numFmtId="0" fontId="7" fillId="2" borderId="11" xfId="1" applyFont="1" applyFill="1" applyBorder="1" applyAlignment="1">
      <alignment vertical="center"/>
    </xf>
    <xf numFmtId="0" fontId="6" fillId="2" borderId="12" xfId="1" applyFill="1" applyBorder="1" applyAlignment="1">
      <alignment vertical="center"/>
    </xf>
    <xf numFmtId="0" fontId="6" fillId="0" borderId="12" xfId="1" applyBorder="1" applyAlignment="1">
      <alignment vertical="center"/>
    </xf>
    <xf numFmtId="0" fontId="6" fillId="2" borderId="0" xfId="1" applyFill="1" applyAlignment="1">
      <alignment horizontal="center"/>
    </xf>
    <xf numFmtId="0" fontId="7" fillId="2" borderId="0" xfId="1" applyFont="1" applyFill="1" applyAlignment="1">
      <alignment horizontal="left"/>
    </xf>
    <xf numFmtId="0" fontId="6" fillId="0" borderId="0" xfId="0" applyFont="1"/>
    <xf numFmtId="0" fontId="7" fillId="0" borderId="0" xfId="0" applyFont="1"/>
    <xf numFmtId="0" fontId="6" fillId="2" borderId="12" xfId="1" applyFill="1" applyBorder="1"/>
    <xf numFmtId="0" fontId="0" fillId="3" borderId="0" xfId="0" applyFill="1"/>
    <xf numFmtId="0" fontId="6" fillId="3" borderId="0" xfId="1" applyFill="1"/>
    <xf numFmtId="0" fontId="6" fillId="3" borderId="0" xfId="0" applyFont="1" applyFill="1"/>
    <xf numFmtId="0" fontId="0" fillId="3" borderId="15" xfId="0" applyFill="1" applyBorder="1"/>
    <xf numFmtId="0" fontId="6" fillId="3" borderId="8" xfId="0" applyFont="1" applyFill="1" applyBorder="1"/>
    <xf numFmtId="0" fontId="0" fillId="3" borderId="8" xfId="0" applyFill="1" applyBorder="1"/>
    <xf numFmtId="0" fontId="0" fillId="3" borderId="11" xfId="0" applyFill="1" applyBorder="1"/>
    <xf numFmtId="0" fontId="0" fillId="3" borderId="12" xfId="0" applyFill="1" applyBorder="1"/>
    <xf numFmtId="0" fontId="7" fillId="2" borderId="0" xfId="1" applyFont="1" applyFill="1" applyAlignment="1">
      <alignment vertical="center"/>
    </xf>
    <xf numFmtId="0" fontId="0" fillId="3" borderId="6" xfId="0" applyFill="1" applyBorder="1"/>
    <xf numFmtId="0" fontId="0" fillId="3" borderId="13" xfId="0" applyFill="1" applyBorder="1"/>
    <xf numFmtId="0" fontId="0" fillId="3" borderId="9" xfId="0" applyFill="1" applyBorder="1"/>
    <xf numFmtId="0" fontId="0" fillId="3" borderId="3" xfId="0" applyFill="1" applyBorder="1"/>
    <xf numFmtId="0" fontId="7" fillId="3" borderId="0" xfId="0" applyFont="1" applyFill="1"/>
    <xf numFmtId="0" fontId="7" fillId="3" borderId="4" xfId="0" applyFont="1" applyFill="1" applyBorder="1" applyAlignment="1">
      <alignment horizontal="left" vertical="center"/>
    </xf>
    <xf numFmtId="0" fontId="6" fillId="3" borderId="6" xfId="0" applyFont="1" applyFill="1" applyBorder="1" applyAlignment="1">
      <alignment wrapText="1"/>
    </xf>
    <xf numFmtId="0" fontId="6" fillId="3" borderId="9" xfId="0" applyFont="1" applyFill="1" applyBorder="1" applyAlignment="1">
      <alignment wrapText="1"/>
    </xf>
    <xf numFmtId="0" fontId="6" fillId="3" borderId="0" xfId="1" applyFill="1" applyAlignment="1">
      <alignment horizontal="center"/>
    </xf>
    <xf numFmtId="0" fontId="8" fillId="3" borderId="0" xfId="1" applyFont="1" applyFill="1"/>
    <xf numFmtId="0" fontId="6" fillId="3" borderId="2" xfId="1" applyFill="1" applyBorder="1"/>
    <xf numFmtId="0" fontId="7" fillId="3" borderId="0" xfId="1" applyFont="1" applyFill="1" applyAlignment="1">
      <alignment horizontal="center"/>
    </xf>
    <xf numFmtId="0" fontId="6" fillId="3" borderId="0" xfId="0" applyFont="1" applyFill="1" applyAlignment="1">
      <alignment vertical="center"/>
    </xf>
    <xf numFmtId="0" fontId="6" fillId="3" borderId="1" xfId="0" applyFont="1" applyFill="1" applyBorder="1"/>
    <xf numFmtId="0" fontId="0" fillId="3" borderId="2" xfId="0" applyFill="1" applyBorder="1"/>
    <xf numFmtId="0" fontId="6" fillId="3" borderId="15" xfId="0" applyFont="1" applyFill="1" applyBorder="1" applyAlignment="1">
      <alignment vertical="center"/>
    </xf>
    <xf numFmtId="0" fontId="0" fillId="3" borderId="9" xfId="0" applyFill="1" applyBorder="1" applyAlignment="1">
      <alignment horizontal="center"/>
    </xf>
    <xf numFmtId="0" fontId="6" fillId="3" borderId="5" xfId="0" applyFont="1" applyFill="1" applyBorder="1" applyAlignment="1">
      <alignment horizontal="center" vertical="center"/>
    </xf>
    <xf numFmtId="0" fontId="6" fillId="3" borderId="15" xfId="0" applyFont="1" applyFill="1" applyBorder="1" applyAlignment="1">
      <alignment horizontal="center" vertical="center"/>
    </xf>
    <xf numFmtId="0" fontId="0" fillId="3" borderId="0" xfId="0" applyFill="1" applyAlignment="1">
      <alignment horizontal="center"/>
    </xf>
    <xf numFmtId="0" fontId="12" fillId="5" borderId="17" xfId="11" applyFont="1" applyFill="1" applyBorder="1" applyAlignment="1">
      <alignment horizontal="justify" vertical="top" wrapText="1"/>
    </xf>
    <xf numFmtId="0" fontId="7" fillId="3" borderId="8" xfId="0" applyFont="1" applyFill="1" applyBorder="1"/>
    <xf numFmtId="0" fontId="0" fillId="3" borderId="4" xfId="0" applyFill="1" applyBorder="1"/>
    <xf numFmtId="0" fontId="14" fillId="0" borderId="18" xfId="0" applyFont="1" applyBorder="1" applyAlignment="1">
      <alignment horizontal="center" wrapText="1"/>
    </xf>
    <xf numFmtId="0" fontId="14" fillId="6" borderId="18" xfId="0" applyFont="1" applyFill="1" applyBorder="1" applyAlignment="1">
      <alignment horizontal="center" wrapText="1"/>
    </xf>
    <xf numFmtId="0" fontId="14" fillId="6" borderId="18" xfId="0" applyFont="1" applyFill="1" applyBorder="1" applyAlignment="1">
      <alignment horizontal="center" vertical="top" wrapText="1"/>
    </xf>
    <xf numFmtId="0" fontId="7" fillId="0" borderId="1" xfId="1" applyFont="1" applyBorder="1" applyAlignment="1">
      <alignment vertical="center"/>
    </xf>
    <xf numFmtId="0" fontId="6" fillId="2" borderId="0" xfId="1" applyFill="1" applyAlignment="1">
      <alignment horizontal="left" vertical="center"/>
    </xf>
    <xf numFmtId="0" fontId="6" fillId="3" borderId="15" xfId="19" applyFill="1" applyBorder="1"/>
    <xf numFmtId="0" fontId="6" fillId="3" borderId="15" xfId="19" applyFill="1" applyBorder="1" applyAlignment="1">
      <alignment vertical="center"/>
    </xf>
    <xf numFmtId="0" fontId="6" fillId="3" borderId="15" xfId="19" applyFill="1" applyBorder="1" applyAlignment="1">
      <alignment horizontal="center"/>
    </xf>
    <xf numFmtId="0" fontId="0" fillId="0" borderId="0" xfId="0" applyAlignment="1">
      <alignment horizontal="right"/>
    </xf>
    <xf numFmtId="0" fontId="12" fillId="0" borderId="16" xfId="11" applyFont="1" applyBorder="1" applyAlignment="1">
      <alignment horizontal="justify" vertical="top" wrapText="1"/>
    </xf>
    <xf numFmtId="0" fontId="12" fillId="0" borderId="17" xfId="11" applyFont="1" applyBorder="1" applyAlignment="1">
      <alignment horizontal="justify" vertical="top" wrapText="1"/>
    </xf>
    <xf numFmtId="0" fontId="12" fillId="0" borderId="19" xfId="11" applyFont="1" applyBorder="1" applyAlignment="1">
      <alignment horizontal="justify" vertical="top" wrapText="1"/>
    </xf>
    <xf numFmtId="0" fontId="12" fillId="0" borderId="23" xfId="11" applyFont="1" applyBorder="1" applyAlignment="1">
      <alignment horizontal="justify" vertical="top" wrapText="1"/>
    </xf>
    <xf numFmtId="0" fontId="12" fillId="5" borderId="20" xfId="11" applyFont="1" applyFill="1" applyBorder="1" applyAlignment="1">
      <alignment horizontal="justify" vertical="top" wrapText="1"/>
    </xf>
    <xf numFmtId="0" fontId="12" fillId="5" borderId="24" xfId="11" applyFont="1" applyFill="1" applyBorder="1" applyAlignment="1">
      <alignment horizontal="justify" vertical="top" wrapText="1"/>
    </xf>
    <xf numFmtId="0" fontId="14" fillId="6" borderId="17" xfId="0" applyFont="1" applyFill="1" applyBorder="1" applyAlignment="1">
      <alignment horizontal="center" wrapText="1"/>
    </xf>
    <xf numFmtId="0" fontId="14" fillId="0" borderId="24" xfId="0" applyFont="1" applyBorder="1" applyAlignment="1">
      <alignment horizontal="center" wrapText="1"/>
    </xf>
    <xf numFmtId="0" fontId="14" fillId="6" borderId="24" xfId="0" applyFont="1" applyFill="1" applyBorder="1" applyAlignment="1">
      <alignment horizontal="center" wrapText="1"/>
    </xf>
    <xf numFmtId="0" fontId="14" fillId="0" borderId="17" xfId="0" applyFont="1" applyBorder="1" applyAlignment="1">
      <alignment horizontal="center" wrapText="1"/>
    </xf>
    <xf numFmtId="0" fontId="14" fillId="0" borderId="24" xfId="0" applyFont="1" applyBorder="1" applyAlignment="1">
      <alignment horizontal="center" vertical="center" wrapText="1"/>
    </xf>
    <xf numFmtId="0" fontId="14" fillId="0" borderId="24" xfId="0" applyFont="1" applyBorder="1" applyAlignment="1">
      <alignment horizontal="center" vertical="top" wrapText="1"/>
    </xf>
    <xf numFmtId="0" fontId="12" fillId="9" borderId="17" xfId="11" applyFont="1" applyFill="1" applyBorder="1" applyAlignment="1">
      <alignment horizontal="justify" vertical="top" wrapText="1"/>
    </xf>
    <xf numFmtId="0" fontId="14" fillId="0" borderId="18" xfId="0" applyFont="1" applyBorder="1" applyAlignment="1">
      <alignment horizontal="center" vertical="top" wrapText="1"/>
    </xf>
    <xf numFmtId="0" fontId="14" fillId="10" borderId="18" xfId="0" applyFont="1" applyFill="1" applyBorder="1" applyAlignment="1">
      <alignment horizontal="center" wrapText="1"/>
    </xf>
    <xf numFmtId="0" fontId="7" fillId="2" borderId="0" xfId="0" applyFont="1" applyFill="1"/>
    <xf numFmtId="0" fontId="22" fillId="0" borderId="0" xfId="0" applyFont="1"/>
    <xf numFmtId="0" fontId="6" fillId="2" borderId="0" xfId="0" applyFont="1" applyFill="1" applyAlignment="1">
      <alignment horizontal="center" vertical="center" wrapText="1"/>
    </xf>
    <xf numFmtId="0" fontId="26" fillId="2" borderId="0" xfId="1" applyFont="1" applyFill="1"/>
    <xf numFmtId="0" fontId="0" fillId="3" borderId="15" xfId="0" applyFill="1" applyBorder="1" applyAlignment="1">
      <alignment horizontal="center"/>
    </xf>
    <xf numFmtId="0" fontId="24" fillId="0" borderId="15" xfId="0" applyFont="1" applyBorder="1" applyAlignment="1">
      <alignment horizontal="center" vertical="center" wrapText="1"/>
    </xf>
    <xf numFmtId="0" fontId="6" fillId="0" borderId="15" xfId="0" applyFont="1" applyBorder="1" applyAlignment="1">
      <alignment horizontal="center"/>
    </xf>
    <xf numFmtId="0" fontId="23" fillId="11" borderId="4" xfId="0" applyFont="1" applyFill="1" applyBorder="1" applyAlignment="1">
      <alignment horizontal="center" vertical="center" wrapText="1"/>
    </xf>
    <xf numFmtId="0" fontId="24" fillId="11" borderId="5"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0" borderId="10" xfId="0" applyFont="1" applyBorder="1" applyAlignment="1">
      <alignment horizontal="center" vertical="center" wrapText="1"/>
    </xf>
    <xf numFmtId="0" fontId="25" fillId="0" borderId="15" xfId="0" applyFont="1" applyBorder="1" applyAlignment="1">
      <alignment horizontal="center" vertical="center" wrapText="1"/>
    </xf>
    <xf numFmtId="0" fontId="27" fillId="0" borderId="0" xfId="0" applyFont="1"/>
    <xf numFmtId="165" fontId="6" fillId="2" borderId="0" xfId="51" applyNumberFormat="1" applyFont="1" applyFill="1" applyBorder="1" applyAlignment="1">
      <alignment horizontal="center"/>
    </xf>
    <xf numFmtId="165" fontId="6" fillId="2" borderId="0" xfId="51" applyNumberFormat="1" applyFont="1" applyFill="1" applyAlignment="1">
      <alignment horizontal="center"/>
    </xf>
    <xf numFmtId="165" fontId="6" fillId="2" borderId="0" xfId="51" applyNumberFormat="1" applyFont="1" applyFill="1" applyBorder="1"/>
    <xf numFmtId="165" fontId="11" fillId="2" borderId="0" xfId="51" applyNumberFormat="1" applyFont="1" applyFill="1" applyBorder="1" applyAlignment="1"/>
    <xf numFmtId="165" fontId="6" fillId="0" borderId="7" xfId="51" applyNumberFormat="1" applyFont="1" applyFill="1" applyBorder="1" applyAlignment="1">
      <alignment horizontal="center"/>
    </xf>
    <xf numFmtId="165" fontId="6" fillId="3" borderId="15" xfId="51" applyNumberFormat="1" applyFont="1" applyFill="1" applyBorder="1" applyAlignment="1">
      <alignment horizontal="center"/>
    </xf>
    <xf numFmtId="165" fontId="6" fillId="11" borderId="15" xfId="51" applyNumberFormat="1" applyFont="1" applyFill="1" applyBorder="1" applyAlignment="1">
      <alignment horizontal="center"/>
    </xf>
    <xf numFmtId="165" fontId="0" fillId="3" borderId="0" xfId="51" applyNumberFormat="1" applyFont="1" applyFill="1"/>
    <xf numFmtId="165" fontId="6" fillId="3" borderId="0" xfId="51" applyNumberFormat="1" applyFont="1" applyFill="1" applyBorder="1" applyAlignment="1">
      <alignment horizontal="center"/>
    </xf>
    <xf numFmtId="165" fontId="8" fillId="3" borderId="0" xfId="51" applyNumberFormat="1" applyFont="1" applyFill="1" applyBorder="1" applyAlignment="1"/>
    <xf numFmtId="165" fontId="6" fillId="3" borderId="0" xfId="51" applyNumberFormat="1" applyFont="1" applyFill="1" applyBorder="1"/>
    <xf numFmtId="165" fontId="6" fillId="3" borderId="0" xfId="51" applyNumberFormat="1" applyFont="1" applyFill="1"/>
    <xf numFmtId="165" fontId="7" fillId="3" borderId="0" xfId="51" applyNumberFormat="1" applyFont="1" applyFill="1" applyBorder="1" applyAlignment="1">
      <alignment horizontal="center"/>
    </xf>
    <xf numFmtId="165" fontId="6" fillId="3" borderId="15" xfId="51" applyNumberFormat="1" applyFont="1" applyFill="1" applyBorder="1" applyAlignment="1">
      <alignment horizontal="center" vertical="center" wrapText="1"/>
    </xf>
    <xf numFmtId="165" fontId="0" fillId="3" borderId="15" xfId="51" applyNumberFormat="1" applyFont="1" applyFill="1" applyBorder="1"/>
    <xf numFmtId="165" fontId="0" fillId="3" borderId="15" xfId="51" applyNumberFormat="1" applyFont="1" applyFill="1" applyBorder="1" applyAlignment="1">
      <alignment horizontal="center"/>
    </xf>
    <xf numFmtId="165" fontId="0" fillId="3" borderId="14" xfId="51" applyNumberFormat="1" applyFont="1" applyFill="1" applyBorder="1" applyAlignment="1">
      <alignment horizontal="center"/>
    </xf>
    <xf numFmtId="165" fontId="0" fillId="3" borderId="15" xfId="51" applyNumberFormat="1" applyFont="1" applyFill="1" applyBorder="1" applyAlignment="1"/>
    <xf numFmtId="165" fontId="6" fillId="3" borderId="0" xfId="51" applyNumberFormat="1" applyFont="1" applyFill="1" applyBorder="1" applyAlignment="1"/>
    <xf numFmtId="165" fontId="6" fillId="3" borderId="0" xfId="51" applyNumberFormat="1" applyFont="1" applyFill="1" applyBorder="1" applyAlignment="1">
      <alignment vertical="center"/>
    </xf>
    <xf numFmtId="165" fontId="6" fillId="3" borderId="15" xfId="51" applyNumberFormat="1" applyFont="1" applyFill="1" applyBorder="1" applyAlignment="1">
      <alignment horizontal="center" vertical="center"/>
    </xf>
    <xf numFmtId="165" fontId="6" fillId="3" borderId="15" xfId="51" applyNumberFormat="1" applyFont="1" applyFill="1" applyBorder="1" applyAlignment="1">
      <alignment vertical="center"/>
    </xf>
    <xf numFmtId="165" fontId="0" fillId="3" borderId="0" xfId="51" applyNumberFormat="1" applyFont="1" applyFill="1" applyBorder="1"/>
    <xf numFmtId="165" fontId="0" fillId="3" borderId="0" xfId="51" applyNumberFormat="1" applyFont="1" applyFill="1" applyBorder="1" applyAlignment="1">
      <alignment horizontal="center"/>
    </xf>
    <xf numFmtId="165" fontId="7" fillId="2" borderId="0" xfId="51" applyNumberFormat="1" applyFont="1" applyFill="1" applyBorder="1" applyAlignment="1">
      <alignment horizontal="left"/>
    </xf>
    <xf numFmtId="165" fontId="7" fillId="3" borderId="0" xfId="51" applyNumberFormat="1" applyFont="1" applyFill="1" applyBorder="1" applyAlignment="1">
      <alignment vertical="center"/>
    </xf>
    <xf numFmtId="165" fontId="7" fillId="3" borderId="0" xfId="51" applyNumberFormat="1" applyFont="1" applyFill="1" applyBorder="1"/>
    <xf numFmtId="165" fontId="16" fillId="3" borderId="0" xfId="51" applyNumberFormat="1" applyFont="1" applyFill="1" applyBorder="1"/>
    <xf numFmtId="165" fontId="0" fillId="3" borderId="0" xfId="51" applyNumberFormat="1" applyFont="1" applyFill="1" applyBorder="1" applyAlignment="1"/>
    <xf numFmtId="165" fontId="6" fillId="3" borderId="1" xfId="51" applyNumberFormat="1" applyFont="1" applyFill="1" applyBorder="1"/>
    <xf numFmtId="165" fontId="6" fillId="3" borderId="2" xfId="51" applyNumberFormat="1" applyFont="1" applyFill="1" applyBorder="1"/>
    <xf numFmtId="165" fontId="0" fillId="3" borderId="2" xfId="51" applyNumberFormat="1" applyFont="1" applyFill="1" applyBorder="1"/>
    <xf numFmtId="165" fontId="0" fillId="3" borderId="3" xfId="51" applyNumberFormat="1" applyFont="1" applyFill="1" applyBorder="1"/>
    <xf numFmtId="165" fontId="6" fillId="3" borderId="11" xfId="51" applyNumberFormat="1" applyFont="1" applyFill="1" applyBorder="1"/>
    <xf numFmtId="165" fontId="0" fillId="3" borderId="12" xfId="51" applyNumberFormat="1" applyFont="1" applyFill="1" applyBorder="1"/>
    <xf numFmtId="165" fontId="0" fillId="3" borderId="13" xfId="51" applyNumberFormat="1" applyFont="1" applyFill="1" applyBorder="1"/>
    <xf numFmtId="165" fontId="6" fillId="3" borderId="12" xfId="51" applyNumberFormat="1" applyFont="1" applyFill="1" applyBorder="1" applyAlignment="1">
      <alignment horizontal="center"/>
    </xf>
    <xf numFmtId="0" fontId="6" fillId="0" borderId="15" xfId="19" applyBorder="1"/>
    <xf numFmtId="17" fontId="6" fillId="0" borderId="15" xfId="19" applyNumberFormat="1" applyBorder="1" applyAlignment="1">
      <alignment horizontal="center" vertical="center" wrapText="1"/>
    </xf>
    <xf numFmtId="0" fontId="7" fillId="0" borderId="0" xfId="1" applyFont="1" applyAlignment="1">
      <alignment vertical="center"/>
    </xf>
    <xf numFmtId="17" fontId="6" fillId="0" borderId="26" xfId="19" applyNumberFormat="1" applyBorder="1" applyAlignment="1">
      <alignment horizontal="center" vertical="center" wrapText="1"/>
    </xf>
    <xf numFmtId="0" fontId="6" fillId="2" borderId="8" xfId="0" applyFont="1" applyFill="1" applyBorder="1" applyAlignment="1">
      <alignment horizontal="center" vertical="center" wrapText="1"/>
    </xf>
    <xf numFmtId="3" fontId="6" fillId="0" borderId="26" xfId="51" applyNumberFormat="1" applyFont="1" applyBorder="1" applyAlignment="1">
      <alignment horizontal="center" wrapText="1"/>
    </xf>
    <xf numFmtId="3" fontId="6" fillId="0" borderId="15" xfId="51" applyNumberFormat="1" applyFont="1" applyBorder="1" applyAlignment="1">
      <alignment horizontal="center" wrapText="1"/>
    </xf>
    <xf numFmtId="17" fontId="6" fillId="12" borderId="15" xfId="19" applyNumberFormat="1" applyFill="1" applyBorder="1" applyAlignment="1">
      <alignment horizontal="center" vertical="center" wrapText="1"/>
    </xf>
    <xf numFmtId="3" fontId="0" fillId="12" borderId="15" xfId="0" applyNumberFormat="1" applyFill="1" applyBorder="1" applyAlignment="1">
      <alignment horizontal="center"/>
    </xf>
    <xf numFmtId="165" fontId="6" fillId="2" borderId="7" xfId="51" applyNumberFormat="1" applyFont="1" applyFill="1" applyBorder="1" applyAlignment="1">
      <alignment horizontal="center"/>
    </xf>
    <xf numFmtId="0" fontId="0" fillId="3" borderId="0" xfId="0" applyFill="1" applyAlignment="1">
      <alignment horizontal="left"/>
    </xf>
    <xf numFmtId="3" fontId="6" fillId="12" borderId="15" xfId="51" applyNumberFormat="1" applyFont="1" applyFill="1" applyBorder="1" applyAlignment="1">
      <alignment horizontal="center" wrapText="1"/>
    </xf>
    <xf numFmtId="17" fontId="6" fillId="12" borderId="1" xfId="19" applyNumberFormat="1" applyFill="1" applyBorder="1" applyAlignment="1">
      <alignment horizontal="center" vertical="center" wrapText="1"/>
    </xf>
    <xf numFmtId="3" fontId="6" fillId="12" borderId="1" xfId="51" applyNumberFormat="1" applyFont="1" applyFill="1" applyBorder="1" applyAlignment="1">
      <alignment horizontal="center" wrapText="1"/>
    </xf>
    <xf numFmtId="0" fontId="0" fillId="12" borderId="15" xfId="0" applyFill="1" applyBorder="1" applyAlignment="1">
      <alignment horizontal="center" vertical="center"/>
    </xf>
    <xf numFmtId="17" fontId="6" fillId="12" borderId="32" xfId="19" applyNumberFormat="1" applyFill="1" applyBorder="1" applyAlignment="1">
      <alignment horizontal="center" vertical="center" wrapText="1"/>
    </xf>
    <xf numFmtId="3" fontId="6" fillId="12" borderId="32" xfId="51" applyNumberFormat="1" applyFont="1" applyFill="1" applyBorder="1" applyAlignment="1">
      <alignment horizontal="center" wrapText="1"/>
    </xf>
    <xf numFmtId="0" fontId="6" fillId="12" borderId="15" xfId="0" applyFont="1" applyFill="1" applyBorder="1" applyAlignment="1">
      <alignment horizontal="center" vertical="center" wrapText="1"/>
    </xf>
    <xf numFmtId="165" fontId="6" fillId="12" borderId="7" xfId="51" applyNumberFormat="1" applyFont="1" applyFill="1" applyBorder="1" applyAlignment="1">
      <alignment horizontal="center"/>
    </xf>
    <xf numFmtId="165" fontId="6" fillId="12" borderId="15" xfId="51" applyNumberFormat="1" applyFont="1" applyFill="1" applyBorder="1" applyAlignment="1">
      <alignment horizontal="center"/>
    </xf>
    <xf numFmtId="3" fontId="0" fillId="12" borderId="29" xfId="0" applyNumberFormat="1" applyFill="1" applyBorder="1" applyAlignment="1">
      <alignment horizontal="center"/>
    </xf>
    <xf numFmtId="0" fontId="0" fillId="12" borderId="38" xfId="0" applyFill="1" applyBorder="1" applyAlignment="1">
      <alignment horizontal="center"/>
    </xf>
    <xf numFmtId="0" fontId="6" fillId="3" borderId="7" xfId="0" applyFont="1" applyFill="1" applyBorder="1" applyAlignment="1">
      <alignment horizontal="left" vertical="top"/>
    </xf>
    <xf numFmtId="0" fontId="0" fillId="3" borderId="7" xfId="0" applyFill="1" applyBorder="1" applyAlignment="1">
      <alignment horizontal="left" vertical="top"/>
    </xf>
    <xf numFmtId="0" fontId="0" fillId="3" borderId="5" xfId="0" applyFill="1" applyBorder="1" applyAlignment="1">
      <alignment horizontal="left" vertical="top"/>
    </xf>
    <xf numFmtId="0" fontId="0" fillId="3" borderId="6" xfId="0" applyFill="1" applyBorder="1" applyAlignment="1">
      <alignment horizontal="left" vertical="top"/>
    </xf>
    <xf numFmtId="0" fontId="0" fillId="3" borderId="14" xfId="0" applyFill="1" applyBorder="1" applyAlignment="1">
      <alignment horizontal="left" vertical="top"/>
    </xf>
    <xf numFmtId="0" fontId="0" fillId="3" borderId="12" xfId="0" applyFill="1" applyBorder="1" applyAlignment="1">
      <alignment horizontal="left" vertical="top"/>
    </xf>
    <xf numFmtId="0" fontId="0" fillId="3" borderId="13" xfId="0" applyFill="1" applyBorder="1" applyAlignment="1">
      <alignment horizontal="left" vertical="top"/>
    </xf>
    <xf numFmtId="0" fontId="6" fillId="3" borderId="0" xfId="0" applyFont="1" applyFill="1" applyAlignment="1">
      <alignment horizontal="left" vertical="top"/>
    </xf>
    <xf numFmtId="0" fontId="0" fillId="3" borderId="0" xfId="0" applyFill="1" applyAlignment="1">
      <alignment horizontal="left" vertical="top"/>
    </xf>
    <xf numFmtId="0" fontId="0" fillId="3" borderId="9" xfId="0" applyFill="1" applyBorder="1" applyAlignment="1">
      <alignment horizontal="left" vertical="top"/>
    </xf>
    <xf numFmtId="0" fontId="0" fillId="3" borderId="10" xfId="0" applyFill="1" applyBorder="1" applyAlignment="1">
      <alignment horizontal="left" vertical="top"/>
    </xf>
    <xf numFmtId="0" fontId="6" fillId="3" borderId="10" xfId="0" applyFont="1" applyFill="1" applyBorder="1" applyAlignment="1">
      <alignment horizontal="left" vertical="top"/>
    </xf>
    <xf numFmtId="0" fontId="31" fillId="13" borderId="15" xfId="0" applyFont="1" applyFill="1" applyBorder="1" applyAlignment="1">
      <alignment horizontal="left"/>
    </xf>
    <xf numFmtId="0" fontId="31" fillId="13" borderId="2" xfId="0" applyFont="1" applyFill="1" applyBorder="1" applyAlignment="1">
      <alignment horizontal="left"/>
    </xf>
    <xf numFmtId="0" fontId="31" fillId="13" borderId="3" xfId="0" applyFont="1" applyFill="1" applyBorder="1" applyAlignment="1">
      <alignment horizontal="left"/>
    </xf>
    <xf numFmtId="165" fontId="7" fillId="12" borderId="15" xfId="51" applyNumberFormat="1" applyFont="1" applyFill="1" applyBorder="1" applyAlignment="1">
      <alignment horizontal="center"/>
    </xf>
    <xf numFmtId="165" fontId="7" fillId="11" borderId="15" xfId="51" applyNumberFormat="1" applyFont="1" applyFill="1" applyBorder="1" applyAlignment="1">
      <alignment horizontal="center"/>
    </xf>
    <xf numFmtId="165" fontId="6" fillId="12" borderId="14" xfId="51" applyNumberFormat="1" applyFont="1" applyFill="1" applyBorder="1" applyAlignment="1">
      <alignment horizontal="center"/>
    </xf>
    <xf numFmtId="165" fontId="6" fillId="2" borderId="32" xfId="51" applyNumberFormat="1" applyFont="1" applyFill="1" applyBorder="1" applyAlignment="1">
      <alignment horizontal="center"/>
    </xf>
    <xf numFmtId="165" fontId="7" fillId="12" borderId="32" xfId="51" applyNumberFormat="1" applyFont="1" applyFill="1" applyBorder="1" applyAlignment="1">
      <alignment horizontal="center"/>
    </xf>
    <xf numFmtId="165" fontId="6" fillId="12" borderId="32" xfId="51" applyNumberFormat="1" applyFont="1" applyFill="1" applyBorder="1" applyAlignment="1">
      <alignment horizontal="center"/>
    </xf>
    <xf numFmtId="165" fontId="6" fillId="0" borderId="40" xfId="51" applyNumberFormat="1" applyFont="1" applyFill="1" applyBorder="1" applyAlignment="1">
      <alignment horizontal="center"/>
    </xf>
    <xf numFmtId="165" fontId="6" fillId="2" borderId="40" xfId="51" applyNumberFormat="1" applyFont="1" applyFill="1" applyBorder="1" applyAlignment="1">
      <alignment horizontal="center"/>
    </xf>
    <xf numFmtId="165" fontId="6" fillId="11" borderId="32" xfId="51" applyNumberFormat="1" applyFont="1" applyFill="1" applyBorder="1" applyAlignment="1">
      <alignment horizontal="center"/>
    </xf>
    <xf numFmtId="165" fontId="7" fillId="12" borderId="32" xfId="51" applyNumberFormat="1" applyFont="1" applyFill="1" applyBorder="1" applyAlignment="1">
      <alignment horizontal="center" vertical="center"/>
    </xf>
    <xf numFmtId="165" fontId="6" fillId="2" borderId="31" xfId="51" applyNumberFormat="1" applyFont="1" applyFill="1" applyBorder="1" applyAlignment="1">
      <alignment horizontal="center"/>
    </xf>
    <xf numFmtId="165" fontId="6" fillId="2" borderId="30" xfId="51" applyNumberFormat="1" applyFont="1" applyFill="1" applyBorder="1" applyAlignment="1">
      <alignment horizontal="center"/>
    </xf>
    <xf numFmtId="165" fontId="6" fillId="2" borderId="25" xfId="51" applyNumberFormat="1" applyFont="1" applyFill="1" applyBorder="1" applyAlignment="1">
      <alignment horizontal="center"/>
    </xf>
    <xf numFmtId="165" fontId="7" fillId="11" borderId="32" xfId="51" applyNumberFormat="1" applyFont="1" applyFill="1" applyBorder="1" applyAlignment="1">
      <alignment horizontal="center"/>
    </xf>
    <xf numFmtId="165" fontId="6" fillId="12" borderId="33" xfId="51" applyNumberFormat="1" applyFont="1" applyFill="1" applyBorder="1" applyAlignment="1">
      <alignment horizontal="center"/>
    </xf>
    <xf numFmtId="165" fontId="6" fillId="12" borderId="27" xfId="51" applyNumberFormat="1" applyFont="1" applyFill="1" applyBorder="1" applyAlignment="1">
      <alignment horizontal="center"/>
    </xf>
    <xf numFmtId="0" fontId="7" fillId="0" borderId="0" xfId="19" applyFont="1"/>
    <xf numFmtId="0" fontId="6" fillId="0" borderId="0" xfId="19"/>
    <xf numFmtId="17" fontId="6" fillId="0" borderId="15" xfId="19" applyNumberFormat="1" applyBorder="1" applyAlignment="1">
      <alignment wrapText="1"/>
    </xf>
    <xf numFmtId="0" fontId="6" fillId="0" borderId="15" xfId="19" applyBorder="1" applyAlignment="1">
      <alignment wrapText="1"/>
    </xf>
    <xf numFmtId="0" fontId="6" fillId="0" borderId="15" xfId="19" applyBorder="1" applyAlignment="1">
      <alignment horizontal="left" wrapText="1"/>
    </xf>
    <xf numFmtId="165" fontId="7" fillId="12" borderId="33" xfId="51" applyNumberFormat="1" applyFont="1" applyFill="1" applyBorder="1" applyAlignment="1">
      <alignment horizontal="center"/>
    </xf>
    <xf numFmtId="165" fontId="6" fillId="12" borderId="40" xfId="51" applyNumberFormat="1" applyFont="1" applyFill="1" applyBorder="1" applyAlignment="1">
      <alignment horizontal="center"/>
    </xf>
    <xf numFmtId="0" fontId="6" fillId="3" borderId="0" xfId="1" applyFill="1" applyAlignment="1">
      <alignment vertical="center"/>
    </xf>
    <xf numFmtId="0" fontId="7" fillId="3" borderId="0" xfId="1" applyFont="1" applyFill="1" applyAlignment="1">
      <alignment vertical="center"/>
    </xf>
    <xf numFmtId="0" fontId="6" fillId="3" borderId="0" xfId="1" applyFill="1" applyAlignment="1">
      <alignment horizontal="center" vertical="center"/>
    </xf>
    <xf numFmtId="9" fontId="6" fillId="3" borderId="0" xfId="50" applyFont="1" applyFill="1" applyBorder="1" applyAlignment="1">
      <alignment horizontal="center" vertical="center"/>
    </xf>
    <xf numFmtId="9" fontId="6" fillId="3" borderId="0" xfId="50" applyFont="1" applyFill="1" applyBorder="1" applyAlignment="1">
      <alignment horizontal="center"/>
    </xf>
    <xf numFmtId="0" fontId="32" fillId="2" borderId="0" xfId="1" applyFont="1" applyFill="1"/>
    <xf numFmtId="0" fontId="26" fillId="2" borderId="0" xfId="1" applyFont="1" applyFill="1" applyAlignment="1">
      <alignment vertical="center"/>
    </xf>
    <xf numFmtId="0" fontId="32" fillId="2" borderId="0" xfId="1" applyFont="1" applyFill="1" applyAlignment="1">
      <alignment vertical="center"/>
    </xf>
    <xf numFmtId="0" fontId="32" fillId="0" borderId="0" xfId="1" applyFont="1" applyAlignment="1">
      <alignment vertical="center"/>
    </xf>
    <xf numFmtId="0" fontId="26" fillId="3" borderId="0" xfId="1" applyFont="1" applyFill="1" applyAlignment="1">
      <alignment vertical="center"/>
    </xf>
    <xf numFmtId="0" fontId="6" fillId="3" borderId="10" xfId="0" applyFont="1" applyFill="1" applyBorder="1" applyAlignment="1">
      <alignment horizontal="left" vertical="top" wrapText="1"/>
    </xf>
    <xf numFmtId="165" fontId="7" fillId="3" borderId="15" xfId="51" applyNumberFormat="1" applyFont="1" applyFill="1" applyBorder="1" applyAlignment="1">
      <alignment horizontal="center"/>
    </xf>
    <xf numFmtId="0" fontId="7" fillId="3" borderId="8" xfId="1" applyFont="1" applyFill="1" applyBorder="1" applyAlignment="1">
      <alignment vertical="center"/>
    </xf>
    <xf numFmtId="0" fontId="7" fillId="3" borderId="0" xfId="1" applyFont="1" applyFill="1"/>
    <xf numFmtId="165" fontId="7" fillId="8" borderId="7" xfId="51" applyNumberFormat="1" applyFont="1" applyFill="1" applyBorder="1" applyAlignment="1">
      <alignment horizontal="center"/>
    </xf>
    <xf numFmtId="0" fontId="0" fillId="15" borderId="10" xfId="0" applyFill="1" applyBorder="1" applyAlignment="1">
      <alignment horizontal="left" vertical="top"/>
    </xf>
    <xf numFmtId="0" fontId="0" fillId="15" borderId="14" xfId="0" applyFill="1" applyBorder="1" applyAlignment="1">
      <alignment horizontal="left" vertical="top"/>
    </xf>
    <xf numFmtId="165" fontId="6" fillId="11" borderId="33" xfId="51" applyNumberFormat="1" applyFont="1" applyFill="1" applyBorder="1" applyAlignment="1">
      <alignment horizontal="center"/>
    </xf>
    <xf numFmtId="165" fontId="7" fillId="8" borderId="40" xfId="51" applyNumberFormat="1" applyFont="1" applyFill="1" applyBorder="1" applyAlignment="1">
      <alignment horizontal="center"/>
    </xf>
    <xf numFmtId="0" fontId="21" fillId="3" borderId="0" xfId="0" applyFont="1" applyFill="1"/>
    <xf numFmtId="0" fontId="6" fillId="3" borderId="5" xfId="0" applyFont="1" applyFill="1" applyBorder="1" applyAlignment="1">
      <alignment horizontal="left" vertical="top"/>
    </xf>
    <xf numFmtId="0" fontId="6" fillId="16" borderId="4" xfId="0" applyFont="1" applyFill="1" applyBorder="1" applyAlignment="1">
      <alignment horizontal="left" vertical="top"/>
    </xf>
    <xf numFmtId="0" fontId="0" fillId="16" borderId="8" xfId="0" applyFill="1" applyBorder="1" applyAlignment="1">
      <alignment horizontal="left" vertical="top"/>
    </xf>
    <xf numFmtId="0" fontId="0" fillId="12" borderId="0" xfId="0" applyFill="1" applyAlignment="1">
      <alignment horizontal="left"/>
    </xf>
    <xf numFmtId="0" fontId="34" fillId="3" borderId="0" xfId="0" applyFont="1" applyFill="1"/>
    <xf numFmtId="0" fontId="6" fillId="3" borderId="8" xfId="0" applyFont="1" applyFill="1" applyBorder="1" applyAlignment="1">
      <alignment horizontal="left" vertical="top"/>
    </xf>
    <xf numFmtId="0" fontId="0" fillId="3" borderId="14" xfId="0" applyFill="1" applyBorder="1" applyAlignment="1">
      <alignment vertical="top" wrapText="1"/>
    </xf>
    <xf numFmtId="0" fontId="6" fillId="16" borderId="8" xfId="0" applyFont="1" applyFill="1" applyBorder="1" applyAlignment="1">
      <alignment horizontal="left" vertical="top"/>
    </xf>
    <xf numFmtId="0" fontId="6" fillId="3" borderId="4" xfId="0" applyFont="1" applyFill="1" applyBorder="1"/>
    <xf numFmtId="0" fontId="0" fillId="3" borderId="5" xfId="0" applyFill="1" applyBorder="1"/>
    <xf numFmtId="0" fontId="24" fillId="0" borderId="7" xfId="0" applyFont="1" applyBorder="1" applyAlignment="1">
      <alignment horizontal="center" vertical="center" wrapText="1"/>
    </xf>
    <xf numFmtId="0" fontId="12" fillId="0" borderId="43" xfId="11" applyFont="1" applyBorder="1" applyAlignment="1">
      <alignment horizontal="justify" vertical="top" wrapText="1"/>
    </xf>
    <xf numFmtId="0" fontId="12" fillId="0" borderId="16" xfId="11" applyFont="1" applyBorder="1" applyAlignment="1">
      <alignment horizontal="center" vertical="top" wrapText="1"/>
    </xf>
    <xf numFmtId="0" fontId="15" fillId="0" borderId="22" xfId="0" applyFont="1" applyBorder="1" applyAlignment="1">
      <alignment wrapText="1"/>
    </xf>
    <xf numFmtId="0" fontId="25" fillId="11" borderId="15" xfId="0" applyFont="1" applyFill="1" applyBorder="1" applyAlignment="1">
      <alignment horizontal="center" vertical="center" wrapText="1"/>
    </xf>
    <xf numFmtId="0" fontId="12" fillId="9" borderId="20" xfId="11" applyFont="1" applyFill="1" applyBorder="1" applyAlignment="1">
      <alignment horizontal="justify" vertical="top" wrapText="1"/>
    </xf>
    <xf numFmtId="165" fontId="6" fillId="2" borderId="0" xfId="52" applyNumberFormat="1" applyFont="1" applyFill="1" applyBorder="1" applyAlignment="1">
      <alignment horizontal="center"/>
    </xf>
    <xf numFmtId="3" fontId="6" fillId="0" borderId="15" xfId="19" applyNumberFormat="1" applyBorder="1"/>
    <xf numFmtId="3" fontId="6" fillId="0" borderId="15" xfId="19" applyNumberFormat="1" applyBorder="1" applyAlignment="1">
      <alignment horizontal="center"/>
    </xf>
    <xf numFmtId="3" fontId="6" fillId="0" borderId="1" xfId="19" applyNumberFormat="1" applyBorder="1" applyAlignment="1">
      <alignment horizontal="center"/>
    </xf>
    <xf numFmtId="3" fontId="6" fillId="0" borderId="29" xfId="19" applyNumberFormat="1" applyBorder="1" applyAlignment="1">
      <alignment horizontal="center"/>
    </xf>
    <xf numFmtId="3" fontId="0" fillId="0" borderId="0" xfId="0" applyNumberFormat="1"/>
    <xf numFmtId="3" fontId="0" fillId="12" borderId="15" xfId="0" applyNumberFormat="1" applyFill="1" applyBorder="1" applyAlignment="1">
      <alignment horizontal="center" vertical="center" wrapText="1"/>
    </xf>
    <xf numFmtId="3" fontId="0" fillId="8" borderId="1" xfId="0" applyNumberFormat="1" applyFill="1" applyBorder="1" applyAlignment="1">
      <alignment horizontal="center"/>
    </xf>
    <xf numFmtId="3" fontId="29" fillId="0" borderId="15" xfId="19" applyNumberFormat="1" applyFont="1" applyBorder="1"/>
    <xf numFmtId="3" fontId="6" fillId="0" borderId="15" xfId="0" applyNumberFormat="1" applyFont="1" applyBorder="1"/>
    <xf numFmtId="3" fontId="6" fillId="0" borderId="15" xfId="0" applyNumberFormat="1" applyFont="1" applyBorder="1" applyAlignment="1">
      <alignment horizontal="center"/>
    </xf>
    <xf numFmtId="3" fontId="6" fillId="0" borderId="1" xfId="0" applyNumberFormat="1" applyFont="1" applyBorder="1" applyAlignment="1">
      <alignment horizontal="center"/>
    </xf>
    <xf numFmtId="3" fontId="0" fillId="12" borderId="38" xfId="0" applyNumberFormat="1" applyFill="1" applyBorder="1" applyAlignment="1">
      <alignment horizontal="center"/>
    </xf>
    <xf numFmtId="165" fontId="7" fillId="11" borderId="33" xfId="51" applyNumberFormat="1" applyFont="1" applyFill="1" applyBorder="1" applyAlignment="1">
      <alignment horizontal="center"/>
    </xf>
    <xf numFmtId="165" fontId="6" fillId="8" borderId="15" xfId="51" applyNumberFormat="1" applyFont="1" applyFill="1" applyBorder="1" applyAlignment="1">
      <alignment horizontal="center"/>
    </xf>
    <xf numFmtId="0" fontId="0" fillId="14" borderId="14" xfId="0" applyFill="1" applyBorder="1" applyAlignment="1">
      <alignment horizontal="left" vertical="top"/>
    </xf>
    <xf numFmtId="0" fontId="6" fillId="14" borderId="7" xfId="0" applyFont="1" applyFill="1" applyBorder="1" applyAlignment="1">
      <alignment horizontal="left" vertical="top"/>
    </xf>
    <xf numFmtId="0" fontId="6" fillId="0" borderId="0" xfId="0" applyFont="1" applyAlignment="1">
      <alignment horizontal="right"/>
    </xf>
    <xf numFmtId="0" fontId="7" fillId="0" borderId="0" xfId="0" applyFont="1" applyAlignment="1">
      <alignment horizontal="right"/>
    </xf>
    <xf numFmtId="0" fontId="7" fillId="0" borderId="26" xfId="0" applyFont="1" applyBorder="1"/>
    <xf numFmtId="9" fontId="35" fillId="0" borderId="15" xfId="49" applyFont="1" applyFill="1" applyBorder="1" applyAlignment="1">
      <alignment horizontal="center" vertical="center" wrapText="1"/>
    </xf>
    <xf numFmtId="0" fontId="0" fillId="0" borderId="32" xfId="0" applyBorder="1" applyAlignment="1">
      <alignment horizontal="center"/>
    </xf>
    <xf numFmtId="0" fontId="36" fillId="7" borderId="45" xfId="0" applyFont="1" applyFill="1" applyBorder="1" applyAlignment="1">
      <alignment horizontal="center" vertical="center" wrapText="1"/>
    </xf>
    <xf numFmtId="0" fontId="36" fillId="7" borderId="46" xfId="0" applyFont="1" applyFill="1" applyBorder="1" applyAlignment="1">
      <alignment horizontal="center" vertical="center" wrapText="1"/>
    </xf>
    <xf numFmtId="10" fontId="7" fillId="0" borderId="0" xfId="0" applyNumberFormat="1" applyFont="1" applyAlignment="1">
      <alignment horizontal="left"/>
    </xf>
    <xf numFmtId="10" fontId="37" fillId="8" borderId="15" xfId="0" applyNumberFormat="1" applyFont="1" applyFill="1" applyBorder="1" applyAlignment="1">
      <alignment horizontal="center" vertical="center" wrapText="1"/>
    </xf>
    <xf numFmtId="9" fontId="37" fillId="8" borderId="15" xfId="49" applyFont="1" applyFill="1" applyBorder="1" applyAlignment="1">
      <alignment horizontal="center" vertical="center" wrapText="1"/>
    </xf>
    <xf numFmtId="0" fontId="6" fillId="14" borderId="10" xfId="0" applyFont="1" applyFill="1" applyBorder="1" applyAlignment="1">
      <alignment horizontal="left" vertical="top"/>
    </xf>
    <xf numFmtId="0" fontId="7" fillId="0" borderId="48" xfId="0" applyFont="1" applyBorder="1"/>
    <xf numFmtId="9" fontId="35" fillId="0" borderId="49" xfId="49" applyFont="1" applyFill="1" applyBorder="1" applyAlignment="1">
      <alignment horizontal="center" vertical="center" wrapText="1"/>
    </xf>
    <xf numFmtId="9" fontId="37" fillId="8" borderId="49" xfId="49" applyFont="1" applyFill="1" applyBorder="1" applyAlignment="1">
      <alignment horizontal="center" vertical="center" wrapText="1"/>
    </xf>
    <xf numFmtId="10" fontId="37" fillId="8" borderId="49" xfId="0" applyNumberFormat="1" applyFont="1" applyFill="1" applyBorder="1" applyAlignment="1">
      <alignment horizontal="center" vertical="center" wrapText="1"/>
    </xf>
    <xf numFmtId="0" fontId="0" fillId="0" borderId="50" xfId="0" applyBorder="1" applyAlignment="1">
      <alignment horizontal="center"/>
    </xf>
    <xf numFmtId="0" fontId="6" fillId="0" borderId="0" xfId="0" applyFont="1" applyAlignment="1">
      <alignment horizontal="center"/>
    </xf>
    <xf numFmtId="0" fontId="0" fillId="0" borderId="14" xfId="0" applyBorder="1"/>
    <xf numFmtId="3" fontId="0" fillId="8" borderId="14" xfId="0" applyNumberFormat="1" applyFill="1" applyBorder="1"/>
    <xf numFmtId="0" fontId="6" fillId="3" borderId="15"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16" borderId="10" xfId="0" applyFont="1" applyFill="1" applyBorder="1" applyAlignment="1">
      <alignment horizontal="left" vertical="top" wrapText="1"/>
    </xf>
    <xf numFmtId="0" fontId="33" fillId="17" borderId="10" xfId="0" applyFont="1" applyFill="1" applyBorder="1" applyAlignment="1">
      <alignment horizontal="left" vertical="top" wrapText="1"/>
    </xf>
    <xf numFmtId="0" fontId="33" fillId="17" borderId="14" xfId="0" applyFont="1" applyFill="1" applyBorder="1" applyAlignment="1">
      <alignment horizontal="left" vertical="top" wrapText="1"/>
    </xf>
    <xf numFmtId="0" fontId="7" fillId="0" borderId="0" xfId="0" applyFont="1" applyAlignment="1">
      <alignment horizontal="center"/>
    </xf>
    <xf numFmtId="0" fontId="39" fillId="0" borderId="0" xfId="0" applyFont="1"/>
    <xf numFmtId="0" fontId="7" fillId="0" borderId="3" xfId="0" applyFont="1" applyBorder="1"/>
    <xf numFmtId="0" fontId="7" fillId="0" borderId="47" xfId="0" applyFont="1" applyBorder="1"/>
    <xf numFmtId="0" fontId="7" fillId="7" borderId="44" xfId="0" applyFont="1" applyFill="1" applyBorder="1" applyAlignment="1">
      <alignment horizontal="left" vertical="center" wrapText="1"/>
    </xf>
    <xf numFmtId="0" fontId="7" fillId="7" borderId="51" xfId="0" applyFont="1" applyFill="1" applyBorder="1" applyAlignment="1">
      <alignment horizontal="left" vertical="center" wrapText="1"/>
    </xf>
    <xf numFmtId="3" fontId="37" fillId="0" borderId="15" xfId="0" applyNumberFormat="1" applyFont="1" applyBorder="1" applyAlignment="1">
      <alignment horizontal="center" vertical="center" wrapText="1"/>
    </xf>
    <xf numFmtId="0" fontId="31" fillId="13" borderId="15" xfId="0" applyFont="1" applyFill="1" applyBorder="1" applyAlignment="1">
      <alignment horizontal="left" wrapText="1"/>
    </xf>
    <xf numFmtId="0" fontId="6" fillId="14" borderId="10" xfId="0" applyFont="1" applyFill="1" applyBorder="1" applyAlignment="1">
      <alignment horizontal="left" vertical="top" wrapText="1"/>
    </xf>
    <xf numFmtId="0" fontId="0" fillId="14" borderId="14" xfId="0" applyFill="1" applyBorder="1" applyAlignment="1">
      <alignment horizontal="left" vertical="top" wrapText="1"/>
    </xf>
    <xf numFmtId="0" fontId="0" fillId="16" borderId="10" xfId="0" applyFill="1" applyBorder="1" applyAlignment="1">
      <alignment horizontal="left" vertical="top" wrapText="1"/>
    </xf>
    <xf numFmtId="0" fontId="0" fillId="16" borderId="14" xfId="0" applyFill="1" applyBorder="1" applyAlignment="1">
      <alignment horizontal="left" vertical="top" wrapText="1"/>
    </xf>
    <xf numFmtId="0" fontId="6" fillId="16" borderId="8" xfId="0" applyFont="1" applyFill="1" applyBorder="1" applyAlignment="1">
      <alignment horizontal="left" vertical="top" wrapText="1"/>
    </xf>
    <xf numFmtId="0" fontId="0" fillId="18" borderId="14" xfId="0" applyFill="1" applyBorder="1" applyAlignment="1">
      <alignment horizontal="left" vertical="top" wrapText="1"/>
    </xf>
    <xf numFmtId="0" fontId="0" fillId="0" borderId="15" xfId="0" applyBorder="1" applyAlignment="1">
      <alignment horizontal="center"/>
    </xf>
    <xf numFmtId="10" fontId="0" fillId="0" borderId="15" xfId="0" applyNumberFormat="1" applyBorder="1" applyAlignment="1">
      <alignment horizontal="center"/>
    </xf>
    <xf numFmtId="9" fontId="0" fillId="0" borderId="15" xfId="0" applyNumberFormat="1" applyBorder="1" applyAlignment="1">
      <alignment horizontal="center"/>
    </xf>
    <xf numFmtId="3" fontId="0" fillId="0" borderId="15" xfId="0" applyNumberFormat="1" applyBorder="1" applyAlignment="1">
      <alignment horizontal="center"/>
    </xf>
    <xf numFmtId="166" fontId="0" fillId="0" borderId="15" xfId="50" applyNumberFormat="1" applyFont="1" applyFill="1" applyBorder="1" applyAlignment="1">
      <alignment horizontal="center"/>
    </xf>
    <xf numFmtId="0" fontId="7" fillId="0" borderId="0" xfId="0" applyFont="1" applyAlignment="1">
      <alignment horizontal="left"/>
    </xf>
    <xf numFmtId="167" fontId="16" fillId="0" borderId="15" xfId="0" applyNumberFormat="1" applyFont="1" applyBorder="1" applyAlignment="1">
      <alignment horizontal="center"/>
    </xf>
    <xf numFmtId="0" fontId="40" fillId="0" borderId="0" xfId="0" applyFont="1"/>
    <xf numFmtId="3" fontId="0" fillId="0" borderId="2" xfId="0" applyNumberFormat="1" applyBorder="1" applyAlignment="1">
      <alignment horizontal="center"/>
    </xf>
    <xf numFmtId="3" fontId="7" fillId="0" borderId="15" xfId="0" applyNumberFormat="1" applyFont="1" applyBorder="1" applyAlignment="1">
      <alignment horizontal="center" vertical="center"/>
    </xf>
    <xf numFmtId="17" fontId="6" fillId="0" borderId="1" xfId="19" applyNumberFormat="1" applyBorder="1" applyAlignment="1">
      <alignment horizontal="center" vertical="center" wrapText="1"/>
    </xf>
    <xf numFmtId="0" fontId="0" fillId="12" borderId="39" xfId="0" applyFill="1" applyBorder="1" applyAlignment="1">
      <alignment horizontal="center"/>
    </xf>
    <xf numFmtId="17" fontId="7" fillId="12" borderId="14" xfId="19" applyNumberFormat="1" applyFont="1" applyFill="1" applyBorder="1" applyAlignment="1">
      <alignment horizontal="center" vertical="center"/>
    </xf>
    <xf numFmtId="17" fontId="6" fillId="12" borderId="3" xfId="19" applyNumberFormat="1" applyFill="1" applyBorder="1" applyAlignment="1">
      <alignment horizontal="center" vertical="center" wrapText="1"/>
    </xf>
    <xf numFmtId="0" fontId="0" fillId="0" borderId="0" xfId="0" applyAlignment="1">
      <alignment horizontal="center"/>
    </xf>
    <xf numFmtId="0" fontId="34" fillId="3" borderId="0" xfId="0" applyFont="1" applyFill="1" applyAlignment="1">
      <alignment horizontal="left"/>
    </xf>
    <xf numFmtId="165" fontId="7" fillId="11" borderId="27" xfId="51" applyNumberFormat="1" applyFont="1" applyFill="1" applyBorder="1" applyAlignment="1">
      <alignment horizontal="center"/>
    </xf>
    <xf numFmtId="0" fontId="22" fillId="3" borderId="0" xfId="0" applyFont="1" applyFill="1"/>
    <xf numFmtId="0" fontId="6" fillId="3" borderId="15" xfId="0" applyFont="1" applyFill="1" applyBorder="1" applyAlignment="1">
      <alignment horizontal="left" vertical="center"/>
    </xf>
    <xf numFmtId="0" fontId="0" fillId="8" borderId="8" xfId="0" applyFill="1" applyBorder="1" applyAlignment="1">
      <alignment horizontal="left" vertical="top"/>
    </xf>
    <xf numFmtId="0" fontId="6" fillId="3" borderId="0" xfId="0" applyFont="1" applyFill="1" applyAlignment="1">
      <alignment vertical="top" wrapText="1"/>
    </xf>
    <xf numFmtId="0" fontId="6" fillId="3" borderId="9" xfId="0" applyFont="1" applyFill="1" applyBorder="1" applyAlignment="1">
      <alignment vertical="top" wrapText="1"/>
    </xf>
    <xf numFmtId="0" fontId="0" fillId="3" borderId="11" xfId="0" applyFill="1" applyBorder="1" applyAlignment="1">
      <alignment horizontal="left"/>
    </xf>
    <xf numFmtId="0" fontId="0" fillId="3" borderId="12" xfId="0" applyFill="1" applyBorder="1" applyAlignment="1">
      <alignment horizontal="left"/>
    </xf>
    <xf numFmtId="0" fontId="0" fillId="3" borderId="13" xfId="0" applyFill="1" applyBorder="1" applyAlignment="1">
      <alignment horizontal="left"/>
    </xf>
    <xf numFmtId="0" fontId="6" fillId="0" borderId="0" xfId="0" applyFont="1" applyAlignment="1">
      <alignment horizontal="left"/>
    </xf>
    <xf numFmtId="0" fontId="9" fillId="3" borderId="10" xfId="0" applyFont="1" applyFill="1" applyBorder="1" applyAlignment="1">
      <alignment horizontal="left" vertical="top"/>
    </xf>
    <xf numFmtId="0" fontId="7" fillId="0" borderId="42" xfId="0" applyFont="1" applyBorder="1"/>
    <xf numFmtId="0" fontId="7" fillId="0" borderId="6" xfId="0" applyFont="1" applyBorder="1"/>
    <xf numFmtId="9" fontId="35" fillId="0" borderId="7" xfId="49" applyFont="1" applyFill="1" applyBorder="1" applyAlignment="1">
      <alignment horizontal="center" vertical="center" wrapText="1"/>
    </xf>
    <xf numFmtId="0" fontId="9" fillId="3" borderId="0" xfId="0" applyFont="1" applyFill="1"/>
    <xf numFmtId="0" fontId="7" fillId="3" borderId="0" xfId="0" applyFont="1" applyFill="1" applyAlignment="1">
      <alignment vertical="center"/>
    </xf>
    <xf numFmtId="0" fontId="6" fillId="2" borderId="6" xfId="1" applyFill="1" applyBorder="1"/>
    <xf numFmtId="0" fontId="7" fillId="2" borderId="11" xfId="1" applyFont="1" applyFill="1" applyBorder="1"/>
    <xf numFmtId="0" fontId="6" fillId="2" borderId="13" xfId="1" applyFill="1" applyBorder="1"/>
    <xf numFmtId="165" fontId="6" fillId="2" borderId="0" xfId="52" applyNumberFormat="1" applyFont="1" applyFill="1" applyBorder="1"/>
    <xf numFmtId="165" fontId="11" fillId="2" borderId="0" xfId="52" applyNumberFormat="1" applyFont="1" applyFill="1" applyBorder="1" applyAlignment="1"/>
    <xf numFmtId="165" fontId="6" fillId="12" borderId="33" xfId="52" applyNumberFormat="1" applyFont="1" applyFill="1" applyBorder="1" applyAlignment="1">
      <alignment horizontal="center"/>
    </xf>
    <xf numFmtId="165" fontId="6" fillId="12" borderId="32" xfId="52" applyNumberFormat="1" applyFont="1" applyFill="1" applyBorder="1" applyAlignment="1">
      <alignment horizontal="center"/>
    </xf>
    <xf numFmtId="165" fontId="6" fillId="12" borderId="15" xfId="52" applyNumberFormat="1" applyFont="1" applyFill="1" applyBorder="1" applyAlignment="1">
      <alignment horizontal="center"/>
    </xf>
    <xf numFmtId="165" fontId="6" fillId="11" borderId="15" xfId="52" applyNumberFormat="1" applyFont="1" applyFill="1" applyBorder="1" applyAlignment="1">
      <alignment horizontal="center"/>
    </xf>
    <xf numFmtId="165" fontId="6" fillId="11" borderId="7" xfId="52" applyNumberFormat="1" applyFont="1" applyFill="1" applyBorder="1" applyAlignment="1">
      <alignment horizontal="center"/>
    </xf>
    <xf numFmtId="165" fontId="6" fillId="2" borderId="0" xfId="52" applyNumberFormat="1" applyFont="1" applyFill="1"/>
    <xf numFmtId="0" fontId="48" fillId="2" borderId="5" xfId="1" applyFont="1" applyFill="1" applyBorder="1"/>
    <xf numFmtId="0" fontId="48" fillId="2" borderId="12" xfId="1" applyFont="1" applyFill="1" applyBorder="1"/>
    <xf numFmtId="165" fontId="6" fillId="2" borderId="0" xfId="52" applyNumberFormat="1" applyFont="1" applyFill="1" applyAlignment="1">
      <alignment horizontal="center"/>
    </xf>
    <xf numFmtId="165" fontId="6" fillId="11" borderId="10" xfId="52" applyNumberFormat="1" applyFont="1" applyFill="1" applyBorder="1" applyAlignment="1">
      <alignment horizontal="center"/>
    </xf>
    <xf numFmtId="0" fontId="6" fillId="2" borderId="4" xfId="1" applyFill="1" applyBorder="1" applyAlignment="1">
      <alignment horizontal="center"/>
    </xf>
    <xf numFmtId="0" fontId="6" fillId="2" borderId="1" xfId="1" applyFill="1" applyBorder="1" applyAlignment="1">
      <alignment horizontal="center"/>
    </xf>
    <xf numFmtId="0" fontId="6" fillId="2" borderId="5" xfId="1" applyFill="1" applyBorder="1" applyAlignment="1">
      <alignment horizontal="center"/>
    </xf>
    <xf numFmtId="165" fontId="6" fillId="11" borderId="14" xfId="51" applyNumberFormat="1" applyFont="1" applyFill="1" applyBorder="1" applyAlignment="1">
      <alignment horizontal="center"/>
    </xf>
    <xf numFmtId="0" fontId="7" fillId="3" borderId="8" xfId="1" applyFont="1" applyFill="1" applyBorder="1"/>
    <xf numFmtId="165" fontId="7" fillId="11" borderId="7" xfId="51" applyNumberFormat="1" applyFont="1" applyFill="1" applyBorder="1" applyAlignment="1">
      <alignment horizontal="center"/>
    </xf>
    <xf numFmtId="165" fontId="7" fillId="11" borderId="40" xfId="51" applyNumberFormat="1" applyFont="1" applyFill="1" applyBorder="1" applyAlignment="1">
      <alignment horizontal="center"/>
    </xf>
    <xf numFmtId="165" fontId="7" fillId="12" borderId="7" xfId="51" applyNumberFormat="1" applyFont="1" applyFill="1" applyBorder="1" applyAlignment="1">
      <alignment horizontal="center"/>
    </xf>
    <xf numFmtId="165" fontId="7" fillId="12" borderId="40" xfId="51" applyNumberFormat="1" applyFont="1" applyFill="1" applyBorder="1" applyAlignment="1">
      <alignment horizontal="center"/>
    </xf>
    <xf numFmtId="165" fontId="6" fillId="11" borderId="41" xfId="51" applyNumberFormat="1" applyFont="1" applyFill="1" applyBorder="1" applyAlignment="1">
      <alignment horizontal="center"/>
    </xf>
    <xf numFmtId="3" fontId="41" fillId="0" borderId="1" xfId="19" applyNumberFormat="1" applyFont="1" applyBorder="1" applyAlignment="1">
      <alignment horizontal="left"/>
    </xf>
    <xf numFmtId="0" fontId="0" fillId="18" borderId="10" xfId="0" applyFill="1" applyBorder="1" applyAlignment="1">
      <alignment horizontal="left" vertical="top" wrapText="1"/>
    </xf>
    <xf numFmtId="165" fontId="6" fillId="12" borderId="41" xfId="51" applyNumberFormat="1" applyFont="1" applyFill="1" applyBorder="1" applyAlignment="1">
      <alignment horizontal="center"/>
    </xf>
    <xf numFmtId="3" fontId="6" fillId="0" borderId="0" xfId="0" applyNumberFormat="1" applyFont="1"/>
    <xf numFmtId="165" fontId="6" fillId="12" borderId="7" xfId="52" applyNumberFormat="1" applyFont="1" applyFill="1" applyBorder="1" applyAlignment="1">
      <alignment horizontal="center"/>
    </xf>
    <xf numFmtId="0" fontId="0" fillId="19" borderId="0" xfId="0" applyFill="1"/>
    <xf numFmtId="0" fontId="49" fillId="3" borderId="0" xfId="0" applyFont="1" applyFill="1"/>
    <xf numFmtId="0" fontId="49" fillId="19" borderId="0" xfId="0" applyFont="1" applyFill="1"/>
    <xf numFmtId="0" fontId="49" fillId="3" borderId="15" xfId="0" applyFont="1" applyFill="1" applyBorder="1" applyAlignment="1">
      <alignment horizontal="center"/>
    </xf>
    <xf numFmtId="0" fontId="49" fillId="20" borderId="0" xfId="0" applyFont="1" applyFill="1"/>
    <xf numFmtId="0" fontId="50" fillId="20" borderId="0" xfId="0" applyFont="1" applyFill="1" applyAlignment="1">
      <alignment horizontal="center"/>
    </xf>
    <xf numFmtId="0" fontId="7" fillId="2" borderId="0" xfId="1" applyFont="1" applyFill="1" applyAlignment="1">
      <alignment horizontal="right"/>
    </xf>
    <xf numFmtId="0" fontId="7" fillId="2" borderId="12" xfId="1" applyFont="1" applyFill="1" applyBorder="1" applyAlignment="1">
      <alignment horizontal="left"/>
    </xf>
    <xf numFmtId="14" fontId="7" fillId="2" borderId="12" xfId="1" applyNumberFormat="1" applyFont="1" applyFill="1" applyBorder="1" applyAlignment="1">
      <alignment horizontal="left"/>
    </xf>
    <xf numFmtId="0" fontId="0" fillId="3" borderId="1" xfId="0" applyFill="1" applyBorder="1" applyAlignment="1">
      <alignment horizontal="center"/>
    </xf>
    <xf numFmtId="165" fontId="0" fillId="3" borderId="1" xfId="51" applyNumberFormat="1" applyFont="1" applyFill="1" applyBorder="1" applyAlignment="1">
      <alignment horizontal="center"/>
    </xf>
    <xf numFmtId="165" fontId="6" fillId="3" borderId="1" xfId="51" applyNumberFormat="1" applyFont="1" applyFill="1" applyBorder="1" applyAlignment="1">
      <alignment horizontal="center" vertical="center"/>
    </xf>
    <xf numFmtId="165" fontId="0" fillId="0" borderId="1" xfId="51" applyNumberFormat="1" applyFont="1" applyFill="1" applyBorder="1" applyAlignment="1">
      <alignment horizontal="center"/>
    </xf>
    <xf numFmtId="165" fontId="6" fillId="3" borderId="1" xfId="51" applyNumberFormat="1" applyFont="1" applyFill="1" applyBorder="1" applyAlignment="1">
      <alignment horizontal="center"/>
    </xf>
    <xf numFmtId="165" fontId="6" fillId="3" borderId="0" xfId="51" applyNumberFormat="1" applyFont="1" applyFill="1" applyBorder="1" applyAlignment="1">
      <alignment horizontal="center" vertical="center"/>
    </xf>
    <xf numFmtId="165" fontId="0" fillId="3" borderId="1" xfId="51" applyNumberFormat="1" applyFont="1" applyFill="1" applyBorder="1" applyAlignment="1"/>
    <xf numFmtId="165" fontId="0" fillId="0" borderId="1" xfId="51" applyNumberFormat="1" applyFont="1" applyFill="1" applyBorder="1" applyAlignment="1"/>
    <xf numFmtId="0" fontId="6" fillId="3" borderId="1" xfId="0" applyFont="1" applyFill="1" applyBorder="1" applyAlignment="1">
      <alignment vertical="center"/>
    </xf>
    <xf numFmtId="0" fontId="0" fillId="3" borderId="1" xfId="0" applyFill="1" applyBorder="1"/>
    <xf numFmtId="165" fontId="6" fillId="3" borderId="0" xfId="51" applyNumberFormat="1" applyFont="1" applyFill="1" applyAlignment="1">
      <alignment horizontal="center"/>
    </xf>
    <xf numFmtId="165" fontId="0" fillId="3" borderId="0" xfId="51" applyNumberFormat="1" applyFont="1" applyFill="1" applyAlignment="1">
      <alignment horizontal="center"/>
    </xf>
    <xf numFmtId="165" fontId="8" fillId="3" borderId="0" xfId="51" applyNumberFormat="1" applyFont="1" applyFill="1" applyBorder="1" applyAlignment="1">
      <alignment horizontal="center"/>
    </xf>
    <xf numFmtId="0" fontId="7" fillId="2" borderId="0" xfId="0" applyFont="1" applyFill="1" applyAlignment="1">
      <alignment horizontal="right"/>
    </xf>
    <xf numFmtId="14" fontId="7" fillId="2" borderId="12" xfId="1" applyNumberFormat="1" applyFont="1" applyFill="1" applyBorder="1"/>
    <xf numFmtId="165" fontId="7" fillId="3" borderId="0" xfId="51" applyNumberFormat="1" applyFont="1" applyFill="1" applyAlignment="1"/>
    <xf numFmtId="0" fontId="7" fillId="3" borderId="4" xfId="1" applyFont="1" applyFill="1" applyBorder="1"/>
    <xf numFmtId="0" fontId="6" fillId="3" borderId="5" xfId="1" applyFill="1" applyBorder="1"/>
    <xf numFmtId="0" fontId="7" fillId="3" borderId="5" xfId="1" applyFont="1" applyFill="1" applyBorder="1"/>
    <xf numFmtId="0" fontId="6" fillId="3" borderId="8" xfId="1" applyFill="1" applyBorder="1"/>
    <xf numFmtId="0" fontId="44" fillId="3" borderId="8" xfId="1" applyFont="1" applyFill="1" applyBorder="1"/>
    <xf numFmtId="0" fontId="44" fillId="3" borderId="0" xfId="1" applyFont="1" applyFill="1"/>
    <xf numFmtId="0" fontId="46" fillId="3" borderId="0" xfId="1" applyFont="1" applyFill="1" applyAlignment="1">
      <alignment vertical="center"/>
    </xf>
    <xf numFmtId="0" fontId="44" fillId="3" borderId="0" xfId="1" applyFont="1" applyFill="1" applyAlignment="1">
      <alignment vertical="center"/>
    </xf>
    <xf numFmtId="0" fontId="6" fillId="3" borderId="0" xfId="1" applyFill="1" applyAlignment="1">
      <alignment horizontal="left" vertical="center"/>
    </xf>
    <xf numFmtId="0" fontId="38" fillId="3" borderId="0" xfId="1" applyFont="1" applyFill="1" applyAlignment="1">
      <alignment vertical="center"/>
    </xf>
    <xf numFmtId="0" fontId="47" fillId="3" borderId="8" xfId="1" applyFont="1" applyFill="1" applyBorder="1"/>
    <xf numFmtId="0" fontId="47" fillId="3" borderId="0" xfId="1" applyFont="1" applyFill="1" applyAlignment="1">
      <alignment vertical="center"/>
    </xf>
    <xf numFmtId="0" fontId="47" fillId="3" borderId="0" xfId="1" applyFont="1" applyFill="1"/>
    <xf numFmtId="165" fontId="7" fillId="3" borderId="0" xfId="52" applyNumberFormat="1" applyFont="1" applyFill="1" applyBorder="1" applyAlignment="1">
      <alignment horizontal="left"/>
    </xf>
    <xf numFmtId="165" fontId="6" fillId="3" borderId="0" xfId="52" applyNumberFormat="1" applyFont="1" applyFill="1" applyBorder="1"/>
    <xf numFmtId="165" fontId="6" fillId="3" borderId="0" xfId="52" applyNumberFormat="1" applyFont="1" applyFill="1"/>
    <xf numFmtId="165" fontId="6" fillId="3" borderId="0" xfId="52" applyNumberFormat="1" applyFont="1" applyFill="1" applyAlignment="1">
      <alignment horizontal="center"/>
    </xf>
    <xf numFmtId="0" fontId="6" fillId="3" borderId="0" xfId="1" applyFill="1" applyAlignment="1">
      <alignment horizontal="left"/>
    </xf>
    <xf numFmtId="165" fontId="26" fillId="3" borderId="0" xfId="51" applyNumberFormat="1" applyFont="1" applyFill="1" applyBorder="1" applyAlignment="1">
      <alignment horizontal="center"/>
    </xf>
    <xf numFmtId="0" fontId="26" fillId="3" borderId="0" xfId="1" applyFont="1" applyFill="1"/>
    <xf numFmtId="0" fontId="6" fillId="3" borderId="4" xfId="1" applyFill="1" applyBorder="1"/>
    <xf numFmtId="0" fontId="6" fillId="3" borderId="5" xfId="1" applyFill="1" applyBorder="1" applyAlignment="1">
      <alignment horizontal="center"/>
    </xf>
    <xf numFmtId="165" fontId="6" fillId="3" borderId="5" xfId="51" applyNumberFormat="1" applyFont="1" applyFill="1" applyBorder="1" applyAlignment="1">
      <alignment horizontal="center"/>
    </xf>
    <xf numFmtId="0" fontId="51" fillId="14" borderId="0" xfId="53" applyFill="1"/>
    <xf numFmtId="0" fontId="51" fillId="16" borderId="4" xfId="53" applyFill="1" applyBorder="1" applyAlignment="1">
      <alignment horizontal="left" vertical="top" wrapText="1"/>
    </xf>
    <xf numFmtId="0" fontId="51" fillId="17" borderId="7" xfId="53" applyFill="1" applyBorder="1" applyAlignment="1">
      <alignment horizontal="left" vertical="top" wrapText="1"/>
    </xf>
    <xf numFmtId="0" fontId="6" fillId="3" borderId="9" xfId="1" applyFill="1" applyBorder="1"/>
    <xf numFmtId="0" fontId="6" fillId="3" borderId="15" xfId="51" applyNumberFormat="1" applyFont="1" applyFill="1" applyBorder="1" applyAlignment="1">
      <alignment horizontal="center"/>
    </xf>
    <xf numFmtId="0" fontId="6" fillId="3" borderId="15" xfId="51" applyNumberFormat="1" applyFont="1" applyFill="1" applyBorder="1" applyAlignment="1">
      <alignment horizontal="center" vertical="center"/>
    </xf>
    <xf numFmtId="165" fontId="6" fillId="3" borderId="0" xfId="51" applyNumberFormat="1" applyFont="1" applyFill="1" applyBorder="1" applyAlignment="1">
      <alignment horizontal="left"/>
    </xf>
    <xf numFmtId="0" fontId="42" fillId="3" borderId="10" xfId="0" applyFont="1" applyFill="1" applyBorder="1" applyAlignment="1">
      <alignment horizontal="left" vertical="top" wrapText="1"/>
    </xf>
    <xf numFmtId="0" fontId="42" fillId="3" borderId="14" xfId="0" applyFont="1" applyFill="1" applyBorder="1" applyAlignment="1">
      <alignment horizontal="left" vertical="top" wrapText="1"/>
    </xf>
    <xf numFmtId="0" fontId="0" fillId="3" borderId="10" xfId="0" applyFill="1" applyBorder="1" applyAlignment="1">
      <alignment horizontal="left" vertical="top" wrapText="1"/>
    </xf>
    <xf numFmtId="0" fontId="0" fillId="3" borderId="8" xfId="0" applyFill="1" applyBorder="1" applyAlignment="1">
      <alignment horizontal="left" vertical="top"/>
    </xf>
    <xf numFmtId="0" fontId="0" fillId="3" borderId="11" xfId="0" applyFill="1" applyBorder="1" applyAlignment="1">
      <alignment horizontal="left" vertical="top" wrapText="1"/>
    </xf>
    <xf numFmtId="0" fontId="9" fillId="3" borderId="0" xfId="0" applyFont="1" applyFill="1" applyAlignment="1">
      <alignment horizontal="left" vertical="top"/>
    </xf>
    <xf numFmtId="0" fontId="9" fillId="3" borderId="9" xfId="0" applyFont="1" applyFill="1" applyBorder="1" applyAlignment="1">
      <alignment horizontal="left" vertical="top"/>
    </xf>
    <xf numFmtId="0" fontId="6" fillId="3" borderId="0" xfId="2" applyFill="1"/>
    <xf numFmtId="0" fontId="6" fillId="3" borderId="15" xfId="2" applyFill="1" applyBorder="1" applyAlignment="1">
      <alignment vertical="top" wrapText="1"/>
    </xf>
    <xf numFmtId="165" fontId="6" fillId="2" borderId="15" xfId="51" applyNumberFormat="1" applyFont="1" applyFill="1" applyBorder="1" applyAlignment="1">
      <alignment horizontal="center"/>
    </xf>
    <xf numFmtId="0" fontId="0" fillId="3" borderId="15" xfId="0" applyFill="1" applyBorder="1" applyAlignment="1">
      <alignment horizontal="center" vertical="top"/>
    </xf>
    <xf numFmtId="0" fontId="6" fillId="3" borderId="15" xfId="0" applyFont="1" applyFill="1" applyBorder="1" applyAlignment="1">
      <alignment vertical="top"/>
    </xf>
    <xf numFmtId="0" fontId="6" fillId="3" borderId="15" xfId="2" applyFill="1" applyBorder="1" applyAlignment="1">
      <alignment horizontal="center" vertical="top"/>
    </xf>
    <xf numFmtId="0" fontId="6" fillId="3" borderId="15" xfId="2" applyFill="1" applyBorder="1" applyAlignment="1">
      <alignment horizontal="left" vertical="top" wrapText="1"/>
    </xf>
    <xf numFmtId="0" fontId="6" fillId="3" borderId="0" xfId="2" applyFill="1" applyAlignment="1">
      <alignment horizontal="left" vertical="center"/>
    </xf>
    <xf numFmtId="17" fontId="49" fillId="3" borderId="0" xfId="0" applyNumberFormat="1" applyFont="1" applyFill="1" applyAlignment="1">
      <alignment horizontal="right"/>
    </xf>
    <xf numFmtId="0" fontId="6" fillId="3" borderId="5" xfId="0" applyFont="1" applyFill="1" applyBorder="1" applyAlignment="1">
      <alignment horizontal="left"/>
    </xf>
    <xf numFmtId="0" fontId="6" fillId="3" borderId="9" xfId="0" applyFont="1" applyFill="1" applyBorder="1" applyAlignment="1">
      <alignment horizontal="left" vertical="top"/>
    </xf>
    <xf numFmtId="0" fontId="10" fillId="3" borderId="0" xfId="0" applyFont="1" applyFill="1" applyAlignment="1">
      <alignment horizontal="left"/>
    </xf>
    <xf numFmtId="0" fontId="16" fillId="3" borderId="0" xfId="2" applyFont="1" applyFill="1" applyAlignment="1">
      <alignment horizontal="left" vertical="center"/>
    </xf>
    <xf numFmtId="0" fontId="31" fillId="21" borderId="15" xfId="2" applyFont="1" applyFill="1" applyBorder="1" applyAlignment="1">
      <alignment horizontal="center" vertical="top"/>
    </xf>
    <xf numFmtId="0" fontId="31" fillId="21" borderId="15" xfId="2" applyFont="1" applyFill="1" applyBorder="1" applyAlignment="1">
      <alignment vertical="top"/>
    </xf>
    <xf numFmtId="0" fontId="10" fillId="2" borderId="0" xfId="1" applyFont="1" applyFill="1"/>
    <xf numFmtId="165" fontId="6" fillId="0" borderId="15" xfId="51" applyNumberFormat="1" applyFont="1" applyFill="1" applyBorder="1" applyAlignment="1">
      <alignment horizontal="center" vertical="center" wrapText="1"/>
    </xf>
    <xf numFmtId="165" fontId="6" fillId="2" borderId="10" xfId="52" applyNumberFormat="1" applyFont="1" applyFill="1" applyBorder="1"/>
    <xf numFmtId="165" fontId="6" fillId="18" borderId="15" xfId="52" applyNumberFormat="1" applyFont="1" applyFill="1" applyBorder="1" applyAlignment="1">
      <alignment horizontal="center"/>
    </xf>
    <xf numFmtId="9" fontId="6" fillId="18" borderId="14" xfId="49" applyFont="1" applyFill="1" applyBorder="1" applyAlignment="1">
      <alignment horizontal="center"/>
    </xf>
    <xf numFmtId="165" fontId="6" fillId="3" borderId="10" xfId="52" applyNumberFormat="1" applyFont="1" applyFill="1" applyBorder="1"/>
    <xf numFmtId="0" fontId="9" fillId="3" borderId="0" xfId="1" applyFont="1" applyFill="1" applyAlignment="1">
      <alignment vertical="center"/>
    </xf>
    <xf numFmtId="165" fontId="6" fillId="3" borderId="14" xfId="52" applyNumberFormat="1" applyFont="1" applyFill="1" applyBorder="1" applyAlignment="1">
      <alignment horizontal="center"/>
    </xf>
    <xf numFmtId="165" fontId="6" fillId="3" borderId="15" xfId="52" applyNumberFormat="1" applyFont="1" applyFill="1" applyBorder="1" applyAlignment="1">
      <alignment horizontal="center"/>
    </xf>
    <xf numFmtId="165" fontId="6" fillId="3" borderId="7" xfId="52" applyNumberFormat="1" applyFont="1" applyFill="1" applyBorder="1" applyAlignment="1">
      <alignment horizontal="center"/>
    </xf>
    <xf numFmtId="165" fontId="6" fillId="3" borderId="10" xfId="52" applyNumberFormat="1" applyFont="1" applyFill="1" applyBorder="1" applyAlignment="1">
      <alignment horizontal="center"/>
    </xf>
    <xf numFmtId="9" fontId="6" fillId="3" borderId="14" xfId="49" applyFont="1" applyFill="1" applyBorder="1" applyAlignment="1">
      <alignment horizontal="center"/>
    </xf>
    <xf numFmtId="0" fontId="7" fillId="2" borderId="1" xfId="1" applyFont="1" applyFill="1" applyBorder="1"/>
    <xf numFmtId="0" fontId="48" fillId="2" borderId="2" xfId="1" applyFont="1" applyFill="1" applyBorder="1"/>
    <xf numFmtId="0" fontId="6" fillId="2" borderId="2" xfId="1" applyFill="1" applyBorder="1"/>
    <xf numFmtId="0" fontId="6" fillId="2" borderId="3" xfId="1" applyFill="1" applyBorder="1"/>
    <xf numFmtId="165" fontId="17" fillId="0" borderId="33" xfId="51" applyNumberFormat="1" applyFont="1" applyFill="1" applyBorder="1" applyAlignment="1">
      <alignment horizontal="center" vertical="center" wrapText="1"/>
    </xf>
    <xf numFmtId="165" fontId="17" fillId="0" borderId="15" xfId="51" applyNumberFormat="1" applyFont="1" applyFill="1" applyBorder="1" applyAlignment="1">
      <alignment horizontal="center" vertical="center" wrapText="1"/>
    </xf>
    <xf numFmtId="165" fontId="17" fillId="0" borderId="1" xfId="51" applyNumberFormat="1" applyFont="1" applyFill="1" applyBorder="1" applyAlignment="1">
      <alignment horizontal="center" vertical="center" wrapText="1"/>
    </xf>
    <xf numFmtId="0" fontId="6" fillId="3" borderId="0" xfId="1" applyFill="1" applyAlignment="1">
      <alignment vertical="center" wrapText="1"/>
    </xf>
    <xf numFmtId="0" fontId="9" fillId="3" borderId="0" xfId="1" applyFont="1" applyFill="1"/>
    <xf numFmtId="165" fontId="7" fillId="3" borderId="32" xfId="51" applyNumberFormat="1" applyFont="1" applyFill="1" applyBorder="1" applyAlignment="1">
      <alignment horizontal="center"/>
    </xf>
    <xf numFmtId="165" fontId="6" fillId="3" borderId="7" xfId="51" applyNumberFormat="1" applyFont="1" applyFill="1" applyBorder="1" applyAlignment="1">
      <alignment horizontal="center"/>
    </xf>
    <xf numFmtId="165" fontId="6" fillId="0" borderId="7" xfId="52" applyNumberFormat="1" applyFont="1" applyFill="1" applyBorder="1" applyAlignment="1">
      <alignment horizontal="center"/>
    </xf>
    <xf numFmtId="165" fontId="7" fillId="3" borderId="7" xfId="51" applyNumberFormat="1" applyFont="1" applyFill="1" applyBorder="1" applyAlignment="1">
      <alignment horizontal="center"/>
    </xf>
    <xf numFmtId="165" fontId="7" fillId="12" borderId="15" xfId="51" applyNumberFormat="1" applyFont="1" applyFill="1" applyBorder="1" applyAlignment="1">
      <alignment horizontal="center" vertical="center"/>
    </xf>
    <xf numFmtId="165" fontId="6" fillId="2" borderId="15" xfId="52" applyNumberFormat="1" applyFont="1" applyFill="1" applyBorder="1" applyAlignment="1">
      <alignment horizontal="center"/>
    </xf>
    <xf numFmtId="165" fontId="6" fillId="3" borderId="40" xfId="51" applyNumberFormat="1" applyFont="1" applyFill="1" applyBorder="1" applyAlignment="1">
      <alignment horizontal="center"/>
    </xf>
    <xf numFmtId="165" fontId="6" fillId="11" borderId="40" xfId="52" applyNumberFormat="1" applyFont="1" applyFill="1" applyBorder="1" applyAlignment="1">
      <alignment horizontal="center"/>
    </xf>
    <xf numFmtId="165" fontId="6" fillId="0" borderId="40" xfId="52" applyNumberFormat="1" applyFont="1" applyFill="1" applyBorder="1" applyAlignment="1">
      <alignment horizontal="center"/>
    </xf>
    <xf numFmtId="165" fontId="6" fillId="12" borderId="40" xfId="52" applyNumberFormat="1" applyFont="1" applyFill="1" applyBorder="1" applyAlignment="1">
      <alignment horizontal="center"/>
    </xf>
    <xf numFmtId="165" fontId="7" fillId="3" borderId="40" xfId="51" applyNumberFormat="1" applyFont="1" applyFill="1" applyBorder="1" applyAlignment="1">
      <alignment horizontal="center"/>
    </xf>
    <xf numFmtId="165" fontId="6" fillId="8" borderId="32" xfId="51" applyNumberFormat="1" applyFont="1" applyFill="1" applyBorder="1" applyAlignment="1">
      <alignment horizontal="center"/>
    </xf>
    <xf numFmtId="165" fontId="6" fillId="2" borderId="32" xfId="52" applyNumberFormat="1" applyFont="1" applyFill="1" applyBorder="1" applyAlignment="1">
      <alignment horizontal="center"/>
    </xf>
    <xf numFmtId="165" fontId="7" fillId="3" borderId="33" xfId="51" applyNumberFormat="1" applyFont="1" applyFill="1" applyBorder="1" applyAlignment="1">
      <alignment horizontal="center"/>
    </xf>
    <xf numFmtId="165" fontId="6" fillId="3" borderId="27" xfId="51" applyNumberFormat="1" applyFont="1" applyFill="1" applyBorder="1" applyAlignment="1">
      <alignment horizontal="center"/>
    </xf>
    <xf numFmtId="165" fontId="6" fillId="11" borderId="27" xfId="52" applyNumberFormat="1" applyFont="1" applyFill="1" applyBorder="1" applyAlignment="1">
      <alignment horizontal="center"/>
    </xf>
    <xf numFmtId="165" fontId="6" fillId="0" borderId="27" xfId="52" applyNumberFormat="1" applyFont="1" applyFill="1" applyBorder="1" applyAlignment="1">
      <alignment horizontal="center"/>
    </xf>
    <xf numFmtId="165" fontId="6" fillId="12" borderId="27" xfId="52" applyNumberFormat="1" applyFont="1" applyFill="1" applyBorder="1" applyAlignment="1">
      <alignment horizontal="center"/>
    </xf>
    <xf numFmtId="165" fontId="7" fillId="3" borderId="27" xfId="51" applyNumberFormat="1" applyFont="1" applyFill="1" applyBorder="1" applyAlignment="1">
      <alignment horizontal="center"/>
    </xf>
    <xf numFmtId="165" fontId="7" fillId="12" borderId="33" xfId="51" applyNumberFormat="1" applyFont="1" applyFill="1" applyBorder="1" applyAlignment="1">
      <alignment horizontal="center" vertical="center"/>
    </xf>
    <xf numFmtId="165" fontId="6" fillId="12" borderId="28" xfId="51" applyNumberFormat="1" applyFont="1" applyFill="1" applyBorder="1" applyAlignment="1">
      <alignment horizontal="center"/>
    </xf>
    <xf numFmtId="0" fontId="6" fillId="8" borderId="33" xfId="51" applyNumberFormat="1" applyFont="1" applyFill="1" applyBorder="1" applyAlignment="1">
      <alignment horizontal="center"/>
    </xf>
    <xf numFmtId="165" fontId="6" fillId="0" borderId="27" xfId="51" applyNumberFormat="1" applyFont="1" applyFill="1" applyBorder="1" applyAlignment="1">
      <alignment horizontal="center"/>
    </xf>
    <xf numFmtId="165" fontId="6" fillId="2" borderId="27" xfId="51" applyNumberFormat="1" applyFont="1" applyFill="1" applyBorder="1" applyAlignment="1">
      <alignment horizontal="center"/>
    </xf>
    <xf numFmtId="165" fontId="6" fillId="2" borderId="33" xfId="51" applyNumberFormat="1" applyFont="1" applyFill="1" applyBorder="1" applyAlignment="1">
      <alignment horizontal="center"/>
    </xf>
    <xf numFmtId="165" fontId="6" fillId="11" borderId="28" xfId="51" applyNumberFormat="1" applyFont="1" applyFill="1" applyBorder="1" applyAlignment="1">
      <alignment horizontal="center"/>
    </xf>
    <xf numFmtId="165" fontId="6" fillId="2" borderId="33" xfId="52" applyNumberFormat="1" applyFont="1" applyFill="1" applyBorder="1" applyAlignment="1">
      <alignment horizontal="center"/>
    </xf>
    <xf numFmtId="165" fontId="6" fillId="8" borderId="33" xfId="51" applyNumberFormat="1" applyFont="1" applyFill="1" applyBorder="1" applyAlignment="1">
      <alignment horizontal="center"/>
    </xf>
    <xf numFmtId="165" fontId="7" fillId="8" borderId="27" xfId="51" applyNumberFormat="1" applyFont="1" applyFill="1" applyBorder="1" applyAlignment="1">
      <alignment horizontal="center"/>
    </xf>
    <xf numFmtId="165" fontId="7" fillId="12" borderId="27" xfId="51" applyNumberFormat="1" applyFont="1" applyFill="1" applyBorder="1" applyAlignment="1">
      <alignment horizontal="center"/>
    </xf>
    <xf numFmtId="0" fontId="7" fillId="8" borderId="27" xfId="51" applyNumberFormat="1" applyFont="1" applyFill="1" applyBorder="1" applyAlignment="1">
      <alignment horizontal="center"/>
    </xf>
    <xf numFmtId="0" fontId="6" fillId="8" borderId="15" xfId="51" applyNumberFormat="1" applyFont="1" applyFill="1" applyBorder="1" applyAlignment="1">
      <alignment horizontal="center"/>
    </xf>
    <xf numFmtId="0" fontId="7" fillId="8" borderId="7" xfId="51" applyNumberFormat="1" applyFont="1" applyFill="1" applyBorder="1" applyAlignment="1">
      <alignment horizontal="center"/>
    </xf>
    <xf numFmtId="0" fontId="6" fillId="8" borderId="32" xfId="51" applyNumberFormat="1" applyFont="1" applyFill="1" applyBorder="1" applyAlignment="1">
      <alignment horizontal="center"/>
    </xf>
    <xf numFmtId="0" fontId="7" fillId="8" borderId="40" xfId="51" applyNumberFormat="1" applyFont="1" applyFill="1" applyBorder="1" applyAlignment="1">
      <alignment horizontal="center"/>
    </xf>
    <xf numFmtId="0" fontId="16" fillId="0" borderId="0" xfId="0" applyFont="1"/>
    <xf numFmtId="0" fontId="54" fillId="0" borderId="0" xfId="0" applyFont="1"/>
    <xf numFmtId="165" fontId="17" fillId="0" borderId="2" xfId="51" applyNumberFormat="1" applyFont="1" applyFill="1" applyBorder="1" applyAlignment="1">
      <alignment horizontal="center" vertical="center" wrapText="1"/>
    </xf>
    <xf numFmtId="3" fontId="9" fillId="0" borderId="15" xfId="52" applyNumberFormat="1" applyFont="1" applyBorder="1"/>
    <xf numFmtId="3" fontId="9" fillId="12" borderId="15" xfId="19" applyNumberFormat="1" applyFont="1" applyFill="1" applyBorder="1"/>
    <xf numFmtId="3" fontId="6" fillId="0" borderId="15" xfId="19" applyNumberFormat="1" applyBorder="1" applyAlignment="1">
      <alignment wrapText="1"/>
    </xf>
    <xf numFmtId="0" fontId="6" fillId="2" borderId="15" xfId="1" applyFill="1" applyBorder="1" applyAlignment="1">
      <alignment horizontal="center" vertical="center"/>
    </xf>
    <xf numFmtId="0" fontId="6" fillId="2" borderId="8" xfId="1" applyFill="1" applyBorder="1" applyAlignment="1">
      <alignment horizontal="center"/>
    </xf>
    <xf numFmtId="165" fontId="6" fillId="0" borderId="26" xfId="51" applyNumberFormat="1" applyFont="1" applyFill="1" applyBorder="1" applyAlignment="1">
      <alignment horizontal="center" vertical="center" wrapText="1"/>
    </xf>
    <xf numFmtId="0" fontId="6" fillId="3" borderId="0" xfId="0" applyFont="1" applyFill="1" applyAlignment="1">
      <alignment horizontal="center" vertical="center" wrapText="1"/>
    </xf>
    <xf numFmtId="165" fontId="6" fillId="3" borderId="0" xfId="51" applyNumberFormat="1" applyFont="1" applyFill="1" applyBorder="1" applyAlignment="1">
      <alignment horizontal="center" vertical="center" wrapText="1"/>
    </xf>
    <xf numFmtId="3" fontId="17" fillId="0" borderId="15" xfId="19" applyNumberFormat="1" applyFont="1" applyBorder="1"/>
    <xf numFmtId="0" fontId="52" fillId="2" borderId="0" xfId="1" applyFont="1" applyFill="1" applyAlignment="1">
      <alignment horizontal="left"/>
    </xf>
    <xf numFmtId="3" fontId="41" fillId="0" borderId="29" xfId="19" applyNumberFormat="1" applyFont="1" applyBorder="1" applyAlignment="1">
      <alignment horizontal="center"/>
    </xf>
    <xf numFmtId="0" fontId="9" fillId="2" borderId="0" xfId="1" applyFont="1" applyFill="1" applyAlignment="1">
      <alignment vertical="center"/>
    </xf>
    <xf numFmtId="0" fontId="56" fillId="3" borderId="0" xfId="0" applyFont="1" applyFill="1" applyAlignment="1">
      <alignment vertical="center"/>
    </xf>
    <xf numFmtId="0" fontId="57" fillId="3" borderId="0" xfId="0" applyFont="1" applyFill="1" applyAlignment="1">
      <alignment horizontal="left" vertical="top" wrapText="1"/>
    </xf>
    <xf numFmtId="0" fontId="57" fillId="3" borderId="0" xfId="0" applyFont="1" applyFill="1" applyAlignment="1">
      <alignment vertical="top" wrapText="1"/>
    </xf>
    <xf numFmtId="0" fontId="7" fillId="3" borderId="15" xfId="0" applyFont="1" applyFill="1" applyBorder="1" applyAlignment="1">
      <alignment horizontal="center" vertical="top" wrapText="1"/>
    </xf>
    <xf numFmtId="0" fontId="6" fillId="3" borderId="15" xfId="0" applyFont="1" applyFill="1" applyBorder="1" applyAlignment="1">
      <alignment horizontal="left" vertical="center" wrapText="1"/>
    </xf>
    <xf numFmtId="9" fontId="6" fillId="11" borderId="14" xfId="49" applyFont="1" applyFill="1" applyBorder="1" applyAlignment="1">
      <alignment horizontal="center"/>
    </xf>
    <xf numFmtId="0" fontId="6" fillId="2" borderId="15" xfId="1" applyFill="1" applyBorder="1" applyAlignment="1">
      <alignment vertical="center"/>
    </xf>
    <xf numFmtId="0" fontId="58" fillId="2" borderId="15" xfId="1" applyFont="1" applyFill="1" applyBorder="1" applyAlignment="1">
      <alignment horizontal="center" vertical="center"/>
    </xf>
    <xf numFmtId="0" fontId="7" fillId="10" borderId="0" xfId="1" applyFont="1" applyFill="1"/>
    <xf numFmtId="0" fontId="6" fillId="3" borderId="15" xfId="0" applyFont="1" applyFill="1" applyBorder="1" applyAlignment="1">
      <alignment horizontal="center" vertical="center" wrapText="1"/>
    </xf>
    <xf numFmtId="0" fontId="6" fillId="3" borderId="15" xfId="19" applyFill="1" applyBorder="1" applyAlignment="1">
      <alignment horizontal="center" vertical="center" wrapText="1"/>
    </xf>
    <xf numFmtId="0" fontId="6" fillId="3" borderId="0" xfId="1" applyFill="1" applyAlignment="1">
      <alignment horizontal="center" vertical="center" wrapText="1"/>
    </xf>
    <xf numFmtId="0" fontId="0" fillId="3" borderId="0" xfId="0" applyFill="1" applyAlignment="1">
      <alignment horizontal="center" vertical="center" wrapText="1"/>
    </xf>
    <xf numFmtId="165" fontId="6" fillId="11" borderId="14" xfId="52" applyNumberFormat="1" applyFont="1" applyFill="1" applyBorder="1" applyAlignment="1">
      <alignment horizontal="center"/>
    </xf>
    <xf numFmtId="0" fontId="7" fillId="2" borderId="0" xfId="1" applyFont="1" applyFill="1" applyAlignment="1">
      <alignment horizontal="center" vertical="center"/>
    </xf>
    <xf numFmtId="0" fontId="7" fillId="22" borderId="0" xfId="1" applyFont="1" applyFill="1" applyAlignment="1">
      <alignment horizontal="left"/>
    </xf>
    <xf numFmtId="0" fontId="6" fillId="22" borderId="0" xfId="1" applyFill="1" applyAlignment="1">
      <alignment horizontal="center"/>
    </xf>
    <xf numFmtId="165" fontId="6" fillId="22" borderId="0" xfId="51" applyNumberFormat="1" applyFont="1" applyFill="1" applyBorder="1" applyAlignment="1">
      <alignment horizontal="center"/>
    </xf>
    <xf numFmtId="165" fontId="6" fillId="22" borderId="0" xfId="51" applyNumberFormat="1" applyFont="1" applyFill="1" applyBorder="1"/>
    <xf numFmtId="0" fontId="7" fillId="22" borderId="0" xfId="0" applyFont="1" applyFill="1"/>
    <xf numFmtId="0" fontId="0" fillId="22" borderId="0" xfId="0" applyFill="1"/>
    <xf numFmtId="9" fontId="40" fillId="22" borderId="0" xfId="50" applyFont="1" applyFill="1" applyBorder="1" applyAlignment="1">
      <alignment horizontal="left"/>
    </xf>
    <xf numFmtId="0" fontId="7" fillId="22" borderId="0" xfId="0" applyFont="1" applyFill="1" applyAlignment="1">
      <alignment horizontal="center"/>
    </xf>
    <xf numFmtId="0" fontId="62" fillId="22" borderId="0" xfId="0" applyFont="1" applyFill="1" applyAlignment="1">
      <alignment horizontal="left"/>
    </xf>
    <xf numFmtId="0" fontId="7" fillId="22" borderId="0" xfId="0" applyFont="1" applyFill="1" applyAlignment="1">
      <alignment horizontal="left"/>
    </xf>
    <xf numFmtId="0" fontId="6" fillId="25" borderId="15" xfId="1" applyFill="1" applyBorder="1" applyAlignment="1">
      <alignment horizontal="center" vertical="center"/>
    </xf>
    <xf numFmtId="0" fontId="6" fillId="25" borderId="15" xfId="1" applyFill="1" applyBorder="1" applyAlignment="1">
      <alignment vertical="center"/>
    </xf>
    <xf numFmtId="3" fontId="6" fillId="2" borderId="15" xfId="1" applyNumberFormat="1" applyFill="1" applyBorder="1" applyAlignment="1">
      <alignment horizontal="center" vertical="center"/>
    </xf>
    <xf numFmtId="3" fontId="6" fillId="25" borderId="15" xfId="1" applyNumberFormat="1" applyFill="1" applyBorder="1" applyAlignment="1">
      <alignment horizontal="center" vertical="center"/>
    </xf>
    <xf numFmtId="10" fontId="6" fillId="25" borderId="15" xfId="50" applyNumberFormat="1" applyFont="1" applyFill="1" applyBorder="1" applyAlignment="1">
      <alignment vertical="center"/>
    </xf>
    <xf numFmtId="0" fontId="6" fillId="11" borderId="15" xfId="1" applyFill="1" applyBorder="1" applyAlignment="1">
      <alignment vertical="center"/>
    </xf>
    <xf numFmtId="168" fontId="7" fillId="25" borderId="15" xfId="1" applyNumberFormat="1" applyFont="1" applyFill="1" applyBorder="1" applyAlignment="1">
      <alignment horizontal="center" vertical="center"/>
    </xf>
    <xf numFmtId="0" fontId="7" fillId="25" borderId="15" xfId="1" applyFont="1" applyFill="1" applyBorder="1" applyAlignment="1">
      <alignment vertical="center"/>
    </xf>
    <xf numFmtId="3" fontId="6" fillId="11" borderId="15" xfId="1" applyNumberFormat="1" applyFill="1" applyBorder="1" applyAlignment="1">
      <alignment horizontal="center" vertical="center"/>
    </xf>
    <xf numFmtId="3" fontId="7" fillId="25" borderId="15" xfId="1" applyNumberFormat="1" applyFont="1" applyFill="1" applyBorder="1" applyAlignment="1">
      <alignment horizontal="center" vertical="center"/>
    </xf>
    <xf numFmtId="10" fontId="7" fillId="25" borderId="15" xfId="50" applyNumberFormat="1" applyFont="1" applyFill="1" applyBorder="1" applyAlignment="1">
      <alignment vertical="center"/>
    </xf>
    <xf numFmtId="0" fontId="6" fillId="3" borderId="8" xfId="0" applyFont="1" applyFill="1" applyBorder="1" applyAlignment="1">
      <alignment horizontal="left" vertical="top" wrapText="1"/>
    </xf>
    <xf numFmtId="0" fontId="9" fillId="3" borderId="10" xfId="0" applyFont="1" applyFill="1" applyBorder="1" applyAlignment="1">
      <alignment horizontal="left" vertical="top" wrapText="1"/>
    </xf>
    <xf numFmtId="0" fontId="6" fillId="2" borderId="2" xfId="1" applyFill="1" applyBorder="1" applyAlignment="1">
      <alignment horizontal="left" vertical="center"/>
    </xf>
    <xf numFmtId="0" fontId="6" fillId="2" borderId="3" xfId="1" applyFill="1" applyBorder="1" applyAlignment="1">
      <alignment horizontal="left" vertical="center"/>
    </xf>
    <xf numFmtId="0" fontId="53" fillId="3" borderId="15" xfId="0" applyFont="1" applyFill="1" applyBorder="1" applyAlignment="1">
      <alignment horizontal="left" vertical="top" wrapText="1"/>
    </xf>
    <xf numFmtId="0" fontId="6" fillId="3" borderId="2" xfId="1" applyFill="1" applyBorder="1" applyAlignment="1">
      <alignment horizontal="center"/>
    </xf>
    <xf numFmtId="0" fontId="6" fillId="2" borderId="1" xfId="1" applyFill="1" applyBorder="1" applyAlignment="1">
      <alignment horizontal="left" vertical="center" indent="1"/>
    </xf>
    <xf numFmtId="0" fontId="6" fillId="2" borderId="1" xfId="1" applyFill="1" applyBorder="1" applyAlignment="1">
      <alignment horizontal="left" vertical="center" indent="3"/>
    </xf>
    <xf numFmtId="0" fontId="6" fillId="2" borderId="2" xfId="1" applyFill="1" applyBorder="1" applyAlignment="1">
      <alignment horizontal="left" vertical="center" indent="4"/>
    </xf>
    <xf numFmtId="0" fontId="6" fillId="2" borderId="2" xfId="1" applyFill="1" applyBorder="1" applyAlignment="1">
      <alignment horizontal="left" vertical="center" indent="6"/>
    </xf>
    <xf numFmtId="0" fontId="6" fillId="0" borderId="1" xfId="1" applyBorder="1" applyAlignment="1">
      <alignment horizontal="left" indent="3"/>
    </xf>
    <xf numFmtId="0" fontId="6" fillId="0" borderId="11" xfId="1" applyBorder="1" applyAlignment="1">
      <alignment horizontal="left" indent="3"/>
    </xf>
    <xf numFmtId="0" fontId="6" fillId="3" borderId="11" xfId="1" applyFill="1" applyBorder="1"/>
    <xf numFmtId="0" fontId="7" fillId="3" borderId="12" xfId="1" applyFont="1" applyFill="1" applyBorder="1"/>
    <xf numFmtId="169" fontId="7" fillId="8" borderId="27" xfId="51" applyNumberFormat="1" applyFont="1" applyFill="1" applyBorder="1" applyAlignment="1">
      <alignment horizontal="center"/>
    </xf>
    <xf numFmtId="0" fontId="6" fillId="3" borderId="0" xfId="0" applyFont="1" applyFill="1" applyAlignment="1">
      <alignment vertical="center" wrapText="1"/>
    </xf>
    <xf numFmtId="165" fontId="6" fillId="4" borderId="15" xfId="51" applyNumberFormat="1" applyFont="1" applyFill="1" applyBorder="1" applyAlignment="1"/>
    <xf numFmtId="0" fontId="7" fillId="7" borderId="15" xfId="1" applyFont="1" applyFill="1" applyBorder="1" applyAlignment="1">
      <alignment horizontal="center" vertical="center" wrapText="1"/>
    </xf>
    <xf numFmtId="0" fontId="6" fillId="0" borderId="0" xfId="1" applyAlignment="1">
      <alignment horizontal="center"/>
    </xf>
    <xf numFmtId="0" fontId="6" fillId="3" borderId="15" xfId="1" applyFill="1" applyBorder="1"/>
    <xf numFmtId="0" fontId="7" fillId="3" borderId="15" xfId="1" applyFont="1" applyFill="1" applyBorder="1" applyAlignment="1">
      <alignment vertical="center"/>
    </xf>
    <xf numFmtId="0" fontId="6" fillId="3" borderId="1" xfId="1" applyFill="1" applyBorder="1"/>
    <xf numFmtId="0" fontId="6" fillId="3" borderId="3" xfId="1" applyFill="1" applyBorder="1"/>
    <xf numFmtId="0" fontId="7" fillId="3" borderId="1" xfId="1" applyFont="1" applyFill="1" applyBorder="1"/>
    <xf numFmtId="0" fontId="6" fillId="2" borderId="14" xfId="1" applyFill="1" applyBorder="1"/>
    <xf numFmtId="0" fontId="6" fillId="2" borderId="15" xfId="1" applyFill="1" applyBorder="1"/>
    <xf numFmtId="165" fontId="6" fillId="22" borderId="15" xfId="51" applyNumberFormat="1" applyFont="1" applyFill="1" applyBorder="1" applyAlignment="1">
      <alignment horizontal="center" vertical="center" wrapText="1"/>
    </xf>
    <xf numFmtId="165" fontId="17" fillId="22" borderId="15" xfId="51" applyNumberFormat="1" applyFont="1" applyFill="1" applyBorder="1" applyAlignment="1">
      <alignment horizontal="center" vertical="center" wrapText="1"/>
    </xf>
    <xf numFmtId="0" fontId="0" fillId="3" borderId="9" xfId="0" applyFill="1" applyBorder="1" applyAlignment="1">
      <alignment horizontal="left"/>
    </xf>
    <xf numFmtId="0" fontId="0" fillId="17" borderId="10" xfId="0" applyFill="1" applyBorder="1" applyAlignment="1">
      <alignment horizontal="left" vertical="top" wrapText="1"/>
    </xf>
    <xf numFmtId="0" fontId="0" fillId="17" borderId="14" xfId="0" applyFill="1" applyBorder="1" applyAlignment="1">
      <alignment horizontal="left" vertical="top" wrapText="1"/>
    </xf>
    <xf numFmtId="0" fontId="51" fillId="17" borderId="0" xfId="53" applyFill="1"/>
    <xf numFmtId="0" fontId="6" fillId="3" borderId="0" xfId="0" applyFont="1" applyFill="1" applyAlignment="1">
      <alignment horizontal="left"/>
    </xf>
    <xf numFmtId="0" fontId="51" fillId="17" borderId="10" xfId="53" applyFill="1" applyBorder="1" applyAlignment="1">
      <alignment horizontal="left" vertical="top" wrapText="1"/>
    </xf>
    <xf numFmtId="0" fontId="51" fillId="18" borderId="0" xfId="53" applyFill="1"/>
    <xf numFmtId="0" fontId="51" fillId="15" borderId="0" xfId="53" applyFill="1"/>
    <xf numFmtId="0" fontId="51" fillId="15" borderId="0" xfId="53" applyFill="1" applyAlignment="1">
      <alignment vertical="center"/>
    </xf>
    <xf numFmtId="0" fontId="51" fillId="15" borderId="15" xfId="53" applyFill="1" applyBorder="1" applyAlignment="1">
      <alignment vertical="center"/>
    </xf>
    <xf numFmtId="0" fontId="6" fillId="15" borderId="7" xfId="0" applyFont="1" applyFill="1" applyBorder="1" applyAlignment="1">
      <alignment horizontal="left" vertical="top"/>
    </xf>
    <xf numFmtId="0" fontId="64" fillId="15" borderId="10" xfId="53" applyFont="1" applyFill="1" applyBorder="1" applyAlignment="1">
      <alignment horizontal="left" vertical="top"/>
    </xf>
    <xf numFmtId="0" fontId="64" fillId="15" borderId="7" xfId="53" applyFont="1" applyFill="1" applyBorder="1" applyAlignment="1">
      <alignment horizontal="left" vertical="top"/>
    </xf>
    <xf numFmtId="0" fontId="64" fillId="15" borderId="14" xfId="53" applyFont="1" applyFill="1" applyBorder="1" applyAlignment="1">
      <alignment horizontal="left" vertical="top"/>
    </xf>
    <xf numFmtId="0" fontId="64" fillId="15" borderId="0" xfId="53" applyFont="1" applyFill="1"/>
    <xf numFmtId="0" fontId="53" fillId="3" borderId="4" xfId="0" applyFont="1" applyFill="1" applyBorder="1" applyAlignment="1">
      <alignment horizontal="left" vertical="top"/>
    </xf>
    <xf numFmtId="0" fontId="53" fillId="3" borderId="5" xfId="0" applyFont="1" applyFill="1" applyBorder="1" applyAlignment="1">
      <alignment horizontal="left" vertical="top"/>
    </xf>
    <xf numFmtId="0" fontId="53" fillId="3" borderId="8" xfId="0" applyFont="1" applyFill="1" applyBorder="1" applyAlignment="1">
      <alignment horizontal="left" vertical="top"/>
    </xf>
    <xf numFmtId="0" fontId="53" fillId="3" borderId="0" xfId="0" applyFont="1" applyFill="1" applyAlignment="1">
      <alignment horizontal="left" vertical="top"/>
    </xf>
    <xf numFmtId="0" fontId="53" fillId="3" borderId="11" xfId="0" applyFont="1" applyFill="1" applyBorder="1" applyAlignment="1">
      <alignment horizontal="left" vertical="top"/>
    </xf>
    <xf numFmtId="0" fontId="53" fillId="3" borderId="12" xfId="0" applyFont="1" applyFill="1" applyBorder="1" applyAlignment="1">
      <alignment horizontal="left" vertical="top"/>
    </xf>
    <xf numFmtId="0" fontId="53" fillId="26" borderId="15" xfId="0" applyFont="1" applyFill="1" applyBorder="1" applyAlignment="1">
      <alignment horizontal="left" vertical="top" wrapText="1"/>
    </xf>
    <xf numFmtId="0" fontId="51" fillId="26" borderId="15" xfId="53" applyFill="1" applyBorder="1" applyAlignment="1">
      <alignment horizontal="left" vertical="top" wrapText="1"/>
    </xf>
    <xf numFmtId="0" fontId="65" fillId="2" borderId="0" xfId="1" applyFont="1" applyFill="1" applyAlignment="1">
      <alignment horizontal="left"/>
    </xf>
    <xf numFmtId="0" fontId="10" fillId="0" borderId="0" xfId="0" applyFont="1"/>
    <xf numFmtId="3" fontId="6" fillId="2" borderId="15" xfId="1" applyNumberFormat="1" applyFill="1" applyBorder="1" applyAlignment="1">
      <alignment vertical="center"/>
    </xf>
    <xf numFmtId="9" fontId="6" fillId="2" borderId="15" xfId="50" applyFont="1" applyFill="1" applyBorder="1" applyAlignment="1">
      <alignment vertical="center"/>
    </xf>
    <xf numFmtId="0" fontId="49" fillId="3" borderId="1" xfId="0" applyFont="1" applyFill="1" applyBorder="1" applyAlignment="1">
      <alignment horizontal="left"/>
    </xf>
    <xf numFmtId="0" fontId="49" fillId="3" borderId="2" xfId="0" applyFont="1" applyFill="1" applyBorder="1" applyAlignment="1">
      <alignment horizontal="left"/>
    </xf>
    <xf numFmtId="0" fontId="49" fillId="3" borderId="3" xfId="0" applyFont="1" applyFill="1" applyBorder="1" applyAlignment="1">
      <alignment horizontal="left"/>
    </xf>
    <xf numFmtId="0" fontId="50" fillId="3" borderId="15" xfId="0" applyFont="1" applyFill="1" applyBorder="1" applyAlignment="1">
      <alignment horizontal="center" wrapText="1"/>
    </xf>
    <xf numFmtId="0" fontId="49" fillId="3" borderId="15" xfId="0" applyFont="1" applyFill="1" applyBorder="1" applyAlignment="1">
      <alignment horizontal="left"/>
    </xf>
    <xf numFmtId="0" fontId="33" fillId="17" borderId="7" xfId="0" applyFont="1" applyFill="1" applyBorder="1" applyAlignment="1">
      <alignment horizontal="left" vertical="top" wrapText="1"/>
    </xf>
    <xf numFmtId="0" fontId="33" fillId="17" borderId="10" xfId="0" applyFont="1" applyFill="1" applyBorder="1" applyAlignment="1">
      <alignment horizontal="left" vertical="top" wrapText="1"/>
    </xf>
    <xf numFmtId="0" fontId="33" fillId="17" borderId="14" xfId="0" applyFont="1" applyFill="1" applyBorder="1" applyAlignment="1">
      <alignment horizontal="left" vertical="top" wrapText="1"/>
    </xf>
    <xf numFmtId="0" fontId="6" fillId="18" borderId="10" xfId="0" applyFont="1" applyFill="1" applyBorder="1" applyAlignment="1">
      <alignment horizontal="left" vertical="top" wrapText="1"/>
    </xf>
    <xf numFmtId="0" fontId="6" fillId="18" borderId="14" xfId="0" applyFont="1" applyFill="1" applyBorder="1" applyAlignment="1">
      <alignment horizontal="left" vertical="top" wrapText="1"/>
    </xf>
    <xf numFmtId="0" fontId="6" fillId="3" borderId="7" xfId="0" applyFont="1" applyFill="1" applyBorder="1" applyAlignment="1">
      <alignment horizontal="left" vertical="top" wrapText="1"/>
    </xf>
    <xf numFmtId="0" fontId="6" fillId="3" borderId="10" xfId="0" applyFont="1" applyFill="1" applyBorder="1" applyAlignment="1">
      <alignment horizontal="left" vertical="top" wrapText="1"/>
    </xf>
    <xf numFmtId="0" fontId="6" fillId="3" borderId="14" xfId="0" applyFont="1" applyFill="1" applyBorder="1" applyAlignment="1">
      <alignment horizontal="left" vertical="top" wrapText="1"/>
    </xf>
    <xf numFmtId="0" fontId="6" fillId="16" borderId="7" xfId="0" applyFont="1" applyFill="1" applyBorder="1" applyAlignment="1">
      <alignment horizontal="left" vertical="top" wrapText="1"/>
    </xf>
    <xf numFmtId="0" fontId="6" fillId="16" borderId="10" xfId="0" applyFont="1" applyFill="1" applyBorder="1" applyAlignment="1">
      <alignment horizontal="left" vertical="top" wrapText="1"/>
    </xf>
    <xf numFmtId="0" fontId="6" fillId="16" borderId="14" xfId="0" applyFont="1" applyFill="1" applyBorder="1" applyAlignment="1">
      <alignment horizontal="left" vertical="top" wrapText="1"/>
    </xf>
    <xf numFmtId="0" fontId="9" fillId="3" borderId="10" xfId="0" applyFont="1" applyFill="1" applyBorder="1" applyAlignment="1">
      <alignment horizontal="left" vertical="top" wrapText="1"/>
    </xf>
    <xf numFmtId="0" fontId="9" fillId="3" borderId="14"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6" xfId="0" applyFont="1" applyFill="1" applyBorder="1" applyAlignment="1">
      <alignment horizontal="left" vertical="top" wrapText="1"/>
    </xf>
    <xf numFmtId="0" fontId="6" fillId="3" borderId="11" xfId="0" applyFont="1" applyFill="1" applyBorder="1" applyAlignment="1">
      <alignment horizontal="left" vertical="top" wrapText="1"/>
    </xf>
    <xf numFmtId="0" fontId="6" fillId="3" borderId="12" xfId="0" applyFont="1" applyFill="1" applyBorder="1" applyAlignment="1">
      <alignment horizontal="left" vertical="top" wrapText="1"/>
    </xf>
    <xf numFmtId="0" fontId="6" fillId="3" borderId="13" xfId="0" applyFont="1" applyFill="1" applyBorder="1" applyAlignment="1">
      <alignment horizontal="left" vertical="top" wrapText="1"/>
    </xf>
    <xf numFmtId="0" fontId="6" fillId="3" borderId="1" xfId="0" applyFont="1" applyFill="1" applyBorder="1" applyAlignment="1">
      <alignment horizontal="left" vertical="top" wrapText="1"/>
    </xf>
    <xf numFmtId="0" fontId="6" fillId="3" borderId="2" xfId="0" applyFont="1" applyFill="1" applyBorder="1" applyAlignment="1">
      <alignment horizontal="left" vertical="top" wrapText="1"/>
    </xf>
    <xf numFmtId="0" fontId="6" fillId="3" borderId="3" xfId="0" applyFont="1" applyFill="1" applyBorder="1" applyAlignment="1">
      <alignment horizontal="left" vertical="top" wrapText="1"/>
    </xf>
    <xf numFmtId="0" fontId="42" fillId="3" borderId="7" xfId="0" applyFont="1" applyFill="1" applyBorder="1" applyAlignment="1">
      <alignment horizontal="left" vertical="top" wrapText="1"/>
    </xf>
    <xf numFmtId="0" fontId="42" fillId="3" borderId="10" xfId="0" applyFont="1" applyFill="1" applyBorder="1" applyAlignment="1">
      <alignment horizontal="left" vertical="top" wrapText="1"/>
    </xf>
    <xf numFmtId="0" fontId="6" fillId="3" borderId="8" xfId="0" applyFont="1" applyFill="1" applyBorder="1" applyAlignment="1">
      <alignment horizontal="left" vertical="top" wrapText="1"/>
    </xf>
    <xf numFmtId="0" fontId="6" fillId="3" borderId="0" xfId="0" applyFont="1" applyFill="1" applyAlignment="1">
      <alignment horizontal="left" vertical="top" wrapText="1"/>
    </xf>
    <xf numFmtId="0" fontId="6" fillId="3" borderId="9" xfId="0" applyFont="1" applyFill="1" applyBorder="1" applyAlignment="1">
      <alignment horizontal="left" vertical="top" wrapText="1"/>
    </xf>
    <xf numFmtId="0" fontId="0" fillId="3" borderId="10" xfId="0" applyFill="1" applyBorder="1" applyAlignment="1">
      <alignment horizontal="left" vertical="top" wrapText="1"/>
    </xf>
    <xf numFmtId="0" fontId="6" fillId="3" borderId="2" xfId="0" applyFont="1" applyFill="1" applyBorder="1" applyAlignment="1">
      <alignment horizontal="left" vertical="top"/>
    </xf>
    <xf numFmtId="0" fontId="6" fillId="3" borderId="3" xfId="0" applyFont="1" applyFill="1" applyBorder="1" applyAlignment="1">
      <alignment horizontal="left" vertical="top"/>
    </xf>
    <xf numFmtId="0" fontId="53" fillId="3" borderId="7" xfId="0" applyFont="1" applyFill="1" applyBorder="1" applyAlignment="1">
      <alignment horizontal="left" vertical="top" wrapText="1"/>
    </xf>
    <xf numFmtId="0" fontId="53" fillId="3" borderId="10" xfId="0" applyFont="1" applyFill="1" applyBorder="1" applyAlignment="1">
      <alignment horizontal="left" vertical="top" wrapText="1"/>
    </xf>
    <xf numFmtId="0" fontId="53" fillId="3" borderId="14" xfId="0" applyFont="1" applyFill="1" applyBorder="1" applyAlignment="1">
      <alignment horizontal="left" vertical="top" wrapText="1"/>
    </xf>
    <xf numFmtId="0" fontId="6" fillId="3" borderId="15" xfId="0" applyFont="1" applyFill="1" applyBorder="1" applyAlignment="1">
      <alignment horizontal="left" vertical="top" wrapText="1"/>
    </xf>
    <xf numFmtId="0" fontId="7" fillId="3" borderId="15" xfId="0" applyFont="1" applyFill="1" applyBorder="1" applyAlignment="1">
      <alignment horizontal="center" vertical="center"/>
    </xf>
    <xf numFmtId="0" fontId="7" fillId="3" borderId="15" xfId="0" applyFont="1" applyFill="1" applyBorder="1" applyAlignment="1">
      <alignment horizontal="center" vertical="center" wrapText="1"/>
    </xf>
    <xf numFmtId="0" fontId="7" fillId="2" borderId="0" xfId="1" applyFont="1" applyFill="1" applyAlignment="1">
      <alignment horizontal="center"/>
    </xf>
    <xf numFmtId="0" fontId="6" fillId="2" borderId="15" xfId="1" applyFill="1" applyBorder="1" applyAlignment="1">
      <alignment horizontal="center" vertical="center"/>
    </xf>
    <xf numFmtId="0" fontId="6" fillId="3" borderId="1" xfId="1" applyFill="1" applyBorder="1" applyAlignment="1">
      <alignment horizontal="left"/>
    </xf>
    <xf numFmtId="0" fontId="6" fillId="3" borderId="2" xfId="1" applyFill="1" applyBorder="1" applyAlignment="1">
      <alignment horizontal="left"/>
    </xf>
    <xf numFmtId="0" fontId="6" fillId="3" borderId="3" xfId="1" applyFill="1" applyBorder="1" applyAlignment="1">
      <alignment horizontal="left"/>
    </xf>
    <xf numFmtId="0" fontId="6" fillId="2" borderId="15" xfId="1" applyFill="1" applyBorder="1" applyAlignment="1">
      <alignment horizontal="left" vertical="center"/>
    </xf>
    <xf numFmtId="0" fontId="6" fillId="2" borderId="15" xfId="1" applyFill="1" applyBorder="1" applyAlignment="1">
      <alignment horizontal="left" vertical="center" wrapText="1"/>
    </xf>
    <xf numFmtId="0" fontId="7" fillId="2" borderId="15" xfId="1" applyFont="1" applyFill="1" applyBorder="1" applyAlignment="1">
      <alignment horizontal="center" vertical="center"/>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6" xfId="1" applyFont="1" applyFill="1" applyBorder="1" applyAlignment="1">
      <alignment horizontal="center" vertical="center"/>
    </xf>
    <xf numFmtId="0" fontId="7" fillId="2" borderId="11" xfId="1" applyFont="1" applyFill="1" applyBorder="1" applyAlignment="1">
      <alignment horizontal="center" vertical="center"/>
    </xf>
    <xf numFmtId="0" fontId="7" fillId="2" borderId="12" xfId="1" applyFont="1" applyFill="1" applyBorder="1" applyAlignment="1">
      <alignment horizontal="center" vertical="center"/>
    </xf>
    <xf numFmtId="0" fontId="7" fillId="2" borderId="13" xfId="1" applyFont="1" applyFill="1" applyBorder="1" applyAlignment="1">
      <alignment horizontal="center" vertical="center"/>
    </xf>
    <xf numFmtId="0" fontId="6" fillId="2" borderId="15" xfId="1" applyFill="1" applyBorder="1" applyAlignment="1">
      <alignment horizontal="center" vertical="center" wrapText="1"/>
    </xf>
    <xf numFmtId="0" fontId="6" fillId="2" borderId="1" xfId="1" applyFill="1" applyBorder="1" applyAlignment="1">
      <alignment horizontal="left" vertical="center" wrapText="1"/>
    </xf>
    <xf numFmtId="0" fontId="6" fillId="2" borderId="2" xfId="1" applyFill="1" applyBorder="1" applyAlignment="1">
      <alignment horizontal="left" vertical="center" wrapText="1"/>
    </xf>
    <xf numFmtId="0" fontId="6" fillId="2" borderId="3" xfId="1" applyFill="1" applyBorder="1" applyAlignment="1">
      <alignment horizontal="left" vertical="center" wrapText="1"/>
    </xf>
    <xf numFmtId="0" fontId="6" fillId="2" borderId="1" xfId="1" applyFill="1" applyBorder="1" applyAlignment="1">
      <alignment horizontal="left" vertical="center"/>
    </xf>
    <xf numFmtId="0" fontId="6" fillId="2" borderId="2" xfId="1" applyFill="1" applyBorder="1" applyAlignment="1">
      <alignment horizontal="left" vertical="center"/>
    </xf>
    <xf numFmtId="0" fontId="6" fillId="2" borderId="3" xfId="1" applyFill="1" applyBorder="1" applyAlignment="1">
      <alignment horizontal="left" vertical="center"/>
    </xf>
    <xf numFmtId="0" fontId="7" fillId="2" borderId="15" xfId="1" applyFont="1" applyFill="1" applyBorder="1" applyAlignment="1">
      <alignment horizontal="left" vertical="center"/>
    </xf>
    <xf numFmtId="0" fontId="7" fillId="25" borderId="15" xfId="1" applyFont="1" applyFill="1" applyBorder="1" applyAlignment="1">
      <alignment horizontal="left" vertical="center"/>
    </xf>
    <xf numFmtId="0" fontId="7" fillId="25" borderId="1" xfId="1" applyFont="1" applyFill="1" applyBorder="1" applyAlignment="1">
      <alignment horizontal="left" vertical="center"/>
    </xf>
    <xf numFmtId="0" fontId="7" fillId="25" borderId="2" xfId="1" applyFont="1" applyFill="1" applyBorder="1" applyAlignment="1">
      <alignment horizontal="left" vertical="center"/>
    </xf>
    <xf numFmtId="0" fontId="7" fillId="25" borderId="3" xfId="1" applyFont="1" applyFill="1" applyBorder="1" applyAlignment="1">
      <alignment horizontal="left" vertical="center"/>
    </xf>
    <xf numFmtId="0" fontId="7" fillId="25" borderId="15" xfId="1" applyFont="1" applyFill="1" applyBorder="1" applyAlignment="1">
      <alignment horizontal="center" vertical="center"/>
    </xf>
    <xf numFmtId="0" fontId="7" fillId="2" borderId="15" xfId="1" applyFont="1" applyFill="1" applyBorder="1" applyAlignment="1">
      <alignment horizontal="center" vertical="center" wrapText="1"/>
    </xf>
    <xf numFmtId="0" fontId="58" fillId="2" borderId="1" xfId="1" applyFont="1" applyFill="1" applyBorder="1" applyAlignment="1">
      <alignment horizontal="left" vertical="center" wrapText="1"/>
    </xf>
    <xf numFmtId="0" fontId="6" fillId="2" borderId="1" xfId="1" applyFill="1" applyBorder="1" applyAlignment="1">
      <alignment horizontal="center" vertical="center"/>
    </xf>
    <xf numFmtId="0" fontId="6" fillId="2" borderId="2" xfId="1" applyFill="1" applyBorder="1" applyAlignment="1">
      <alignment horizontal="center" vertical="center"/>
    </xf>
    <xf numFmtId="0" fontId="6" fillId="3" borderId="4" xfId="1" applyFill="1" applyBorder="1" applyAlignment="1">
      <alignment horizontal="left" vertical="top" wrapText="1"/>
    </xf>
    <xf numFmtId="0" fontId="6" fillId="3" borderId="5" xfId="1" applyFill="1" applyBorder="1" applyAlignment="1">
      <alignment horizontal="left" vertical="top" wrapText="1"/>
    </xf>
    <xf numFmtId="0" fontId="6" fillId="3" borderId="6" xfId="1" applyFill="1" applyBorder="1" applyAlignment="1">
      <alignment horizontal="left" vertical="top" wrapText="1"/>
    </xf>
    <xf numFmtId="0" fontId="6" fillId="3" borderId="8" xfId="1" applyFill="1" applyBorder="1" applyAlignment="1">
      <alignment horizontal="left" vertical="top" wrapText="1"/>
    </xf>
    <xf numFmtId="0" fontId="6" fillId="3" borderId="0" xfId="1" applyFill="1" applyAlignment="1">
      <alignment horizontal="left" vertical="top" wrapText="1"/>
    </xf>
    <xf numFmtId="0" fontId="6" fillId="3" borderId="9" xfId="1" applyFill="1" applyBorder="1" applyAlignment="1">
      <alignment horizontal="left" vertical="top" wrapText="1"/>
    </xf>
    <xf numFmtId="0" fontId="6" fillId="3" borderId="11" xfId="1" applyFill="1" applyBorder="1" applyAlignment="1">
      <alignment horizontal="left" vertical="top" wrapText="1"/>
    </xf>
    <xf numFmtId="0" fontId="6" fillId="3" borderId="12" xfId="1" applyFill="1" applyBorder="1" applyAlignment="1">
      <alignment horizontal="left" vertical="top" wrapText="1"/>
    </xf>
    <xf numFmtId="0" fontId="6" fillId="3" borderId="13" xfId="1" applyFill="1" applyBorder="1" applyAlignment="1">
      <alignment horizontal="left" vertical="top" wrapText="1"/>
    </xf>
    <xf numFmtId="165" fontId="6" fillId="3" borderId="4" xfId="51" applyNumberFormat="1" applyFont="1" applyFill="1" applyBorder="1" applyAlignment="1">
      <alignment horizontal="center" vertical="center" wrapText="1"/>
    </xf>
    <xf numFmtId="165" fontId="6" fillId="3" borderId="11" xfId="51" applyNumberFormat="1" applyFont="1" applyFill="1" applyBorder="1" applyAlignment="1">
      <alignment horizontal="center" vertical="center" wrapText="1"/>
    </xf>
    <xf numFmtId="0" fontId="60" fillId="0" borderId="5" xfId="1" applyFont="1" applyBorder="1" applyAlignment="1">
      <alignment horizontal="center" vertical="center" wrapText="1"/>
    </xf>
    <xf numFmtId="0" fontId="6" fillId="2" borderId="11" xfId="1" applyFill="1" applyBorder="1" applyAlignment="1">
      <alignment horizontal="center"/>
    </xf>
    <xf numFmtId="0" fontId="6" fillId="2" borderId="12" xfId="1" applyFill="1" applyBorder="1" applyAlignment="1">
      <alignment horizontal="center"/>
    </xf>
    <xf numFmtId="0" fontId="6" fillId="2" borderId="4" xfId="1" applyFill="1" applyBorder="1" applyAlignment="1">
      <alignment horizontal="center"/>
    </xf>
    <xf numFmtId="0" fontId="6" fillId="2" borderId="5" xfId="1" applyFill="1" applyBorder="1" applyAlignment="1">
      <alignment horizontal="center"/>
    </xf>
    <xf numFmtId="0" fontId="6" fillId="2" borderId="1" xfId="1" applyFill="1" applyBorder="1" applyAlignment="1">
      <alignment horizontal="center"/>
    </xf>
    <xf numFmtId="0" fontId="6" fillId="2" borderId="2" xfId="1" applyFill="1" applyBorder="1" applyAlignment="1">
      <alignment horizontal="center"/>
    </xf>
    <xf numFmtId="0" fontId="6" fillId="2" borderId="8" xfId="1" applyFill="1" applyBorder="1" applyAlignment="1">
      <alignment horizontal="center"/>
    </xf>
    <xf numFmtId="0" fontId="6" fillId="2" borderId="0" xfId="1" applyFill="1" applyAlignment="1">
      <alignment horizontal="center"/>
    </xf>
    <xf numFmtId="0" fontId="6" fillId="2" borderId="14" xfId="1" applyFill="1" applyBorder="1" applyAlignment="1">
      <alignment horizontal="center"/>
    </xf>
    <xf numFmtId="0" fontId="6" fillId="2" borderId="15" xfId="1" applyFill="1" applyBorder="1" applyAlignment="1">
      <alignment horizontal="center"/>
    </xf>
    <xf numFmtId="0" fontId="6" fillId="2" borderId="7" xfId="1" applyFill="1" applyBorder="1" applyAlignment="1">
      <alignment horizontal="center"/>
    </xf>
    <xf numFmtId="0" fontId="6" fillId="2" borderId="4" xfId="1" applyFill="1" applyBorder="1" applyAlignment="1">
      <alignment horizontal="center" vertical="center"/>
    </xf>
    <xf numFmtId="0" fontId="6" fillId="2" borderId="5" xfId="1" applyFill="1" applyBorder="1" applyAlignment="1">
      <alignment horizontal="center" vertical="center"/>
    </xf>
    <xf numFmtId="0" fontId="6" fillId="2" borderId="6" xfId="1" applyFill="1" applyBorder="1" applyAlignment="1">
      <alignment horizontal="center" vertical="center"/>
    </xf>
    <xf numFmtId="0" fontId="6" fillId="2" borderId="8" xfId="1" applyFill="1" applyBorder="1" applyAlignment="1">
      <alignment horizontal="center" vertical="center"/>
    </xf>
    <xf numFmtId="0" fontId="6" fillId="2" borderId="0" xfId="1" applyFill="1" applyAlignment="1">
      <alignment horizontal="center" vertical="center"/>
    </xf>
    <xf numFmtId="0" fontId="6" fillId="2" borderId="9" xfId="1" applyFill="1" applyBorder="1" applyAlignment="1">
      <alignment horizontal="center" vertical="center"/>
    </xf>
    <xf numFmtId="0" fontId="6" fillId="2" borderId="11" xfId="1" applyFill="1" applyBorder="1" applyAlignment="1">
      <alignment horizontal="center" vertical="center"/>
    </xf>
    <xf numFmtId="0" fontId="6" fillId="2" borderId="12" xfId="1" applyFill="1" applyBorder="1" applyAlignment="1">
      <alignment horizontal="center" vertical="center"/>
    </xf>
    <xf numFmtId="0" fontId="6" fillId="2" borderId="13" xfId="1" applyFill="1" applyBorder="1" applyAlignment="1">
      <alignment horizontal="center" vertical="center"/>
    </xf>
    <xf numFmtId="0" fontId="6" fillId="2" borderId="4" xfId="1" applyFill="1" applyBorder="1" applyAlignment="1">
      <alignment horizontal="center" vertical="center" wrapText="1"/>
    </xf>
    <xf numFmtId="0" fontId="6" fillId="2" borderId="5" xfId="1" applyFill="1" applyBorder="1" applyAlignment="1">
      <alignment horizontal="center" vertical="center" wrapText="1"/>
    </xf>
    <xf numFmtId="0" fontId="6" fillId="2" borderId="8" xfId="1" applyFill="1" applyBorder="1" applyAlignment="1">
      <alignment horizontal="center" vertical="center" wrapText="1"/>
    </xf>
    <xf numFmtId="0" fontId="6" fillId="2" borderId="0" xfId="1" applyFill="1" applyAlignment="1">
      <alignment horizontal="center" vertical="center" wrapText="1"/>
    </xf>
    <xf numFmtId="0" fontId="6" fillId="2" borderId="11" xfId="1" applyFill="1" applyBorder="1" applyAlignment="1">
      <alignment horizontal="center" vertical="center" wrapText="1"/>
    </xf>
    <xf numFmtId="0" fontId="6" fillId="2" borderId="12" xfId="1" applyFill="1" applyBorder="1" applyAlignment="1">
      <alignment horizontal="center" vertical="center" wrapText="1"/>
    </xf>
    <xf numFmtId="165" fontId="59" fillId="13" borderId="15" xfId="52" applyNumberFormat="1" applyFont="1" applyFill="1" applyBorder="1" applyAlignment="1">
      <alignment horizontal="center" vertical="center" wrapText="1"/>
    </xf>
    <xf numFmtId="0" fontId="6" fillId="2" borderId="34" xfId="1" applyFill="1" applyBorder="1" applyAlignment="1">
      <alignment horizont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0" xfId="0" applyFont="1" applyFill="1" applyAlignment="1">
      <alignment horizontal="center" vertical="center" wrapText="1"/>
    </xf>
    <xf numFmtId="0" fontId="6" fillId="2" borderId="11" xfId="0" applyFont="1" applyFill="1" applyBorder="1" applyAlignment="1">
      <alignment horizontal="center" vertical="center" wrapText="1"/>
    </xf>
    <xf numFmtId="0" fontId="6" fillId="2" borderId="12" xfId="0" applyFont="1" applyFill="1" applyBorder="1" applyAlignment="1">
      <alignment horizontal="center" vertical="center" wrapText="1"/>
    </xf>
    <xf numFmtId="165" fontId="10" fillId="2" borderId="12" xfId="51" applyNumberFormat="1" applyFont="1" applyFill="1" applyBorder="1" applyAlignment="1">
      <alignment horizontal="center"/>
    </xf>
    <xf numFmtId="165" fontId="7" fillId="3" borderId="0" xfId="51" applyNumberFormat="1" applyFont="1" applyFill="1" applyBorder="1" applyAlignment="1">
      <alignment horizontal="left"/>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0" xfId="0" applyFont="1" applyFill="1" applyAlignment="1">
      <alignment horizontal="center" vertical="center"/>
    </xf>
    <xf numFmtId="0" fontId="6" fillId="2" borderId="9"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 xfId="1" applyFill="1" applyBorder="1" applyAlignment="1">
      <alignment horizontal="left"/>
    </xf>
    <xf numFmtId="0" fontId="6" fillId="2" borderId="3" xfId="1" applyFill="1" applyBorder="1" applyAlignment="1">
      <alignment horizontal="left"/>
    </xf>
    <xf numFmtId="165" fontId="6" fillId="3" borderId="40" xfId="51" applyNumberFormat="1" applyFont="1" applyFill="1" applyBorder="1" applyAlignment="1">
      <alignment horizontal="center" vertical="center" wrapText="1"/>
    </xf>
    <xf numFmtId="165" fontId="6" fillId="3" borderId="41" xfId="51" applyNumberFormat="1" applyFont="1" applyFill="1" applyBorder="1" applyAlignment="1">
      <alignment horizontal="center" vertical="center" wrapText="1"/>
    </xf>
    <xf numFmtId="0" fontId="6" fillId="2" borderId="2" xfId="1" applyFill="1" applyBorder="1" applyAlignment="1">
      <alignment horizontal="left"/>
    </xf>
    <xf numFmtId="165" fontId="17" fillId="0" borderId="33" xfId="51" applyNumberFormat="1" applyFont="1" applyFill="1" applyBorder="1" applyAlignment="1">
      <alignment horizontal="center" vertical="center" wrapText="1"/>
    </xf>
    <xf numFmtId="165" fontId="17" fillId="0" borderId="2" xfId="51" applyNumberFormat="1" applyFont="1" applyFill="1" applyBorder="1" applyAlignment="1">
      <alignment horizontal="center" vertical="center" wrapText="1"/>
    </xf>
    <xf numFmtId="165" fontId="17" fillId="0" borderId="34" xfId="51" applyNumberFormat="1" applyFont="1" applyFill="1" applyBorder="1" applyAlignment="1">
      <alignment horizontal="center" vertical="center" wrapText="1"/>
    </xf>
    <xf numFmtId="0" fontId="7" fillId="0" borderId="1" xfId="1" applyFont="1" applyBorder="1" applyAlignment="1">
      <alignment horizontal="center"/>
    </xf>
    <xf numFmtId="0" fontId="7" fillId="0" borderId="2" xfId="1" applyFont="1" applyBorder="1" applyAlignment="1">
      <alignment horizontal="center"/>
    </xf>
    <xf numFmtId="0" fontId="7" fillId="2" borderId="1" xfId="1" applyFont="1" applyFill="1" applyBorder="1" applyAlignment="1">
      <alignment horizontal="center"/>
    </xf>
    <xf numFmtId="0" fontId="7" fillId="2" borderId="2" xfId="1" applyFont="1" applyFill="1" applyBorder="1" applyAlignment="1">
      <alignment horizontal="center"/>
    </xf>
    <xf numFmtId="165" fontId="33" fillId="13" borderId="1" xfId="51" applyNumberFormat="1" applyFont="1" applyFill="1" applyBorder="1" applyAlignment="1">
      <alignment horizontal="center" vertical="center" wrapText="1"/>
    </xf>
    <xf numFmtId="165" fontId="33" fillId="13" borderId="2" xfId="51" applyNumberFormat="1" applyFont="1" applyFill="1" applyBorder="1" applyAlignment="1">
      <alignment horizontal="center" vertical="center" wrapText="1"/>
    </xf>
    <xf numFmtId="165" fontId="33" fillId="13" borderId="3" xfId="51" applyNumberFormat="1" applyFont="1" applyFill="1" applyBorder="1" applyAlignment="1">
      <alignment horizontal="center" vertical="center" wrapText="1"/>
    </xf>
    <xf numFmtId="165" fontId="6" fillId="22" borderId="28" xfId="51" applyNumberFormat="1" applyFont="1" applyFill="1" applyBorder="1" applyAlignment="1">
      <alignment horizontal="center" vertical="center" wrapText="1"/>
    </xf>
    <xf numFmtId="165" fontId="6" fillId="22" borderId="12" xfId="51" applyNumberFormat="1" applyFont="1" applyFill="1" applyBorder="1" applyAlignment="1">
      <alignment horizontal="center" vertical="center" wrapText="1"/>
    </xf>
    <xf numFmtId="165" fontId="6" fillId="22" borderId="31" xfId="51" applyNumberFormat="1" applyFont="1" applyFill="1" applyBorder="1" applyAlignment="1">
      <alignment horizontal="center" vertical="center" wrapText="1"/>
    </xf>
    <xf numFmtId="165" fontId="6" fillId="23" borderId="28" xfId="51" applyNumberFormat="1" applyFont="1" applyFill="1" applyBorder="1" applyAlignment="1">
      <alignment horizontal="center" vertical="center" wrapText="1"/>
    </xf>
    <xf numFmtId="165" fontId="6" fillId="23" borderId="12" xfId="51" applyNumberFormat="1" applyFont="1" applyFill="1" applyBorder="1" applyAlignment="1">
      <alignment horizontal="center" vertical="center" wrapText="1"/>
    </xf>
    <xf numFmtId="165" fontId="6" fillId="23" borderId="31" xfId="51" applyNumberFormat="1" applyFont="1" applyFill="1" applyBorder="1" applyAlignment="1">
      <alignment horizontal="center" vertical="center" wrapText="1"/>
    </xf>
    <xf numFmtId="165" fontId="6" fillId="24" borderId="28" xfId="51" applyNumberFormat="1" applyFont="1" applyFill="1" applyBorder="1" applyAlignment="1">
      <alignment horizontal="center" vertical="center" wrapText="1"/>
    </xf>
    <xf numFmtId="165" fontId="6" fillId="24" borderId="12" xfId="51" applyNumberFormat="1" applyFont="1" applyFill="1" applyBorder="1" applyAlignment="1">
      <alignment horizontal="center" vertical="center" wrapText="1"/>
    </xf>
    <xf numFmtId="165" fontId="6" fillId="24" borderId="31" xfId="51" applyNumberFormat="1" applyFont="1" applyFill="1" applyBorder="1" applyAlignment="1">
      <alignment horizontal="center" vertical="center" wrapText="1"/>
    </xf>
    <xf numFmtId="0" fontId="22" fillId="3" borderId="0" xfId="0" applyFont="1" applyFill="1" applyAlignment="1">
      <alignment horizontal="left" vertical="center"/>
    </xf>
    <xf numFmtId="0" fontId="55" fillId="3" borderId="7" xfId="0" applyFont="1" applyFill="1" applyBorder="1" applyAlignment="1">
      <alignment horizontal="center" vertical="center"/>
    </xf>
    <xf numFmtId="0" fontId="55" fillId="3" borderId="10" xfId="0" applyFont="1" applyFill="1" applyBorder="1" applyAlignment="1">
      <alignment horizontal="center" vertical="center"/>
    </xf>
    <xf numFmtId="0" fontId="55" fillId="3" borderId="14" xfId="0" applyFont="1" applyFill="1" applyBorder="1" applyAlignment="1">
      <alignment horizontal="center" vertical="center"/>
    </xf>
    <xf numFmtId="0" fontId="53" fillId="3" borderId="15" xfId="0" applyFont="1" applyFill="1" applyBorder="1" applyAlignment="1">
      <alignment horizontal="left" vertical="top" wrapText="1"/>
    </xf>
    <xf numFmtId="0" fontId="53" fillId="3" borderId="15" xfId="0" applyFont="1" applyFill="1" applyBorder="1" applyAlignment="1">
      <alignment horizontal="left" vertical="top"/>
    </xf>
    <xf numFmtId="0" fontId="53" fillId="3" borderId="15" xfId="0" applyFont="1" applyFill="1" applyBorder="1" applyAlignment="1">
      <alignment horizontal="center"/>
    </xf>
    <xf numFmtId="0" fontId="16" fillId="3" borderId="7" xfId="2" applyFont="1" applyFill="1" applyBorder="1" applyAlignment="1">
      <alignment horizontal="center" vertical="center"/>
    </xf>
    <xf numFmtId="0" fontId="16" fillId="3" borderId="10" xfId="2" applyFont="1" applyFill="1" applyBorder="1" applyAlignment="1">
      <alignment horizontal="center" vertical="center"/>
    </xf>
    <xf numFmtId="0" fontId="16" fillId="3" borderId="14" xfId="2" applyFont="1" applyFill="1" applyBorder="1" applyAlignment="1">
      <alignment horizontal="center" vertical="center"/>
    </xf>
    <xf numFmtId="0" fontId="6" fillId="3" borderId="15" xfId="2" applyFill="1" applyBorder="1" applyAlignment="1">
      <alignment horizontal="center" vertical="top"/>
    </xf>
    <xf numFmtId="17" fontId="7" fillId="0" borderId="33" xfId="19" applyNumberFormat="1" applyFont="1" applyBorder="1" applyAlignment="1">
      <alignment horizontal="center" vertical="center" wrapText="1"/>
    </xf>
    <xf numFmtId="17" fontId="7" fillId="0" borderId="2" xfId="19" applyNumberFormat="1" applyFont="1" applyBorder="1" applyAlignment="1">
      <alignment horizontal="center" vertical="center" wrapText="1"/>
    </xf>
    <xf numFmtId="17" fontId="7" fillId="0" borderId="3" xfId="19" applyNumberFormat="1" applyFont="1" applyBorder="1" applyAlignment="1">
      <alignment horizontal="center" vertical="center" wrapText="1"/>
    </xf>
    <xf numFmtId="17" fontId="7" fillId="0" borderId="28" xfId="19" quotePrefix="1" applyNumberFormat="1" applyFont="1" applyBorder="1" applyAlignment="1">
      <alignment horizontal="center" vertical="center" wrapText="1"/>
    </xf>
    <xf numFmtId="17" fontId="7" fillId="0" borderId="12" xfId="19" applyNumberFormat="1" applyFont="1" applyBorder="1" applyAlignment="1">
      <alignment horizontal="center" vertical="center" wrapText="1"/>
    </xf>
    <xf numFmtId="17" fontId="7" fillId="0" borderId="11" xfId="19" quotePrefix="1" applyNumberFormat="1" applyFont="1" applyBorder="1" applyAlignment="1">
      <alignment horizontal="center" vertical="center" wrapText="1"/>
    </xf>
    <xf numFmtId="17" fontId="7" fillId="0" borderId="13" xfId="19" applyNumberFormat="1" applyFont="1" applyBorder="1" applyAlignment="1">
      <alignment horizontal="center" vertical="center" wrapText="1"/>
    </xf>
    <xf numFmtId="17" fontId="7" fillId="12" borderId="15" xfId="19" applyNumberFormat="1" applyFont="1" applyFill="1" applyBorder="1" applyAlignment="1">
      <alignment horizontal="center" vertical="center"/>
    </xf>
    <xf numFmtId="17" fontId="6" fillId="12" borderId="4" xfId="19" applyNumberFormat="1" applyFill="1" applyBorder="1" applyAlignment="1">
      <alignment horizontal="center" vertical="center" wrapText="1"/>
    </xf>
    <xf numFmtId="17" fontId="6" fillId="12" borderId="11" xfId="19" applyNumberFormat="1" applyFill="1" applyBorder="1" applyAlignment="1">
      <alignment horizontal="center" vertical="center" wrapText="1"/>
    </xf>
    <xf numFmtId="17" fontId="6" fillId="12" borderId="15" xfId="19" applyNumberFormat="1" applyFill="1" applyBorder="1" applyAlignment="1">
      <alignment horizontal="center" vertical="center" wrapText="1"/>
    </xf>
    <xf numFmtId="17" fontId="6" fillId="12" borderId="40" xfId="19" applyNumberFormat="1" applyFill="1" applyBorder="1" applyAlignment="1">
      <alignment horizontal="center" vertical="center" wrapText="1"/>
    </xf>
    <xf numFmtId="17" fontId="6" fillId="12" borderId="41" xfId="19" applyNumberFormat="1" applyFill="1" applyBorder="1" applyAlignment="1">
      <alignment horizontal="center" vertical="center" wrapText="1"/>
    </xf>
    <xf numFmtId="0" fontId="6" fillId="12" borderId="4" xfId="0" applyFont="1" applyFill="1" applyBorder="1" applyAlignment="1">
      <alignment horizontal="center" vertical="center"/>
    </xf>
    <xf numFmtId="0" fontId="0" fillId="12" borderId="5" xfId="0" applyFill="1" applyBorder="1" applyAlignment="1">
      <alignment horizontal="center" vertical="center"/>
    </xf>
    <xf numFmtId="0" fontId="0" fillId="12" borderId="11" xfId="0" applyFill="1" applyBorder="1" applyAlignment="1">
      <alignment horizontal="center" vertical="center"/>
    </xf>
    <xf numFmtId="0" fontId="0" fillId="12" borderId="12" xfId="0" applyFill="1" applyBorder="1" applyAlignment="1">
      <alignment horizontal="center" vertical="center"/>
    </xf>
    <xf numFmtId="17" fontId="7" fillId="12" borderId="39" xfId="19" applyNumberFormat="1" applyFont="1" applyFill="1" applyBorder="1" applyAlignment="1">
      <alignment horizontal="center" vertical="center" wrapText="1"/>
    </xf>
    <xf numFmtId="17" fontId="7" fillId="12" borderId="37" xfId="19" applyNumberFormat="1" applyFont="1" applyFill="1" applyBorder="1" applyAlignment="1">
      <alignment horizontal="center" vertical="center" wrapText="1"/>
    </xf>
    <xf numFmtId="17" fontId="7" fillId="12" borderId="36" xfId="19" applyNumberFormat="1" applyFont="1" applyFill="1" applyBorder="1" applyAlignment="1">
      <alignment horizontal="center" vertical="center" wrapText="1"/>
    </xf>
    <xf numFmtId="0" fontId="6" fillId="8" borderId="1" xfId="0" applyFont="1" applyFill="1" applyBorder="1" applyAlignment="1">
      <alignment horizontal="center" vertical="center" wrapText="1"/>
    </xf>
    <xf numFmtId="17" fontId="7" fillId="12" borderId="4" xfId="19" applyNumberFormat="1" applyFont="1" applyFill="1" applyBorder="1" applyAlignment="1">
      <alignment horizontal="center" vertical="center"/>
    </xf>
    <xf numFmtId="17" fontId="7" fillId="12" borderId="5" xfId="19" applyNumberFormat="1" applyFont="1" applyFill="1" applyBorder="1" applyAlignment="1">
      <alignment horizontal="center" vertical="center"/>
    </xf>
    <xf numFmtId="17" fontId="7" fillId="12" borderId="30" xfId="19" applyNumberFormat="1" applyFont="1" applyFill="1" applyBorder="1" applyAlignment="1">
      <alignment horizontal="center" vertical="center"/>
    </xf>
    <xf numFmtId="17" fontId="7" fillId="12" borderId="11" xfId="19" applyNumberFormat="1" applyFont="1" applyFill="1" applyBorder="1" applyAlignment="1">
      <alignment horizontal="center" vertical="center"/>
    </xf>
    <xf numFmtId="17" fontId="7" fillId="12" borderId="12" xfId="19" applyNumberFormat="1" applyFont="1" applyFill="1" applyBorder="1" applyAlignment="1">
      <alignment horizontal="center" vertical="center"/>
    </xf>
    <xf numFmtId="17" fontId="7" fillId="12" borderId="31" xfId="19" applyNumberFormat="1" applyFont="1" applyFill="1" applyBorder="1" applyAlignment="1">
      <alignment horizontal="center" vertical="center"/>
    </xf>
    <xf numFmtId="17" fontId="7" fillId="0" borderId="5" xfId="19" applyNumberFormat="1" applyFont="1" applyBorder="1" applyAlignment="1">
      <alignment horizontal="center" vertical="center" wrapText="1"/>
    </xf>
    <xf numFmtId="17" fontId="7" fillId="0" borderId="6" xfId="19" applyNumberFormat="1" applyFont="1" applyBorder="1" applyAlignment="1">
      <alignment horizontal="center" vertical="center" wrapText="1"/>
    </xf>
    <xf numFmtId="17" fontId="7" fillId="0" borderId="28" xfId="19" applyNumberFormat="1" applyFont="1" applyBorder="1" applyAlignment="1">
      <alignment horizontal="center" vertical="center" wrapText="1"/>
    </xf>
    <xf numFmtId="17" fontId="7" fillId="0" borderId="27" xfId="19" applyNumberFormat="1" applyFont="1" applyBorder="1" applyAlignment="1">
      <alignment horizontal="center" vertical="center"/>
    </xf>
    <xf numFmtId="17" fontId="7" fillId="0" borderId="6" xfId="19" applyNumberFormat="1" applyFont="1" applyBorder="1" applyAlignment="1">
      <alignment horizontal="center" vertical="center"/>
    </xf>
    <xf numFmtId="17" fontId="7" fillId="0" borderId="28" xfId="19" applyNumberFormat="1" applyFont="1" applyBorder="1" applyAlignment="1">
      <alignment horizontal="center" vertical="center"/>
    </xf>
    <xf numFmtId="17" fontId="7" fillId="0" borderId="13" xfId="19" applyNumberFormat="1" applyFont="1" applyBorder="1" applyAlignment="1">
      <alignment horizontal="center" vertical="center"/>
    </xf>
    <xf numFmtId="17" fontId="7" fillId="0" borderId="1" xfId="19" applyNumberFormat="1" applyFont="1" applyBorder="1" applyAlignment="1">
      <alignment horizontal="center" vertical="center" wrapText="1"/>
    </xf>
    <xf numFmtId="0" fontId="6" fillId="12" borderId="15" xfId="0" applyFont="1" applyFill="1" applyBorder="1" applyAlignment="1">
      <alignment horizontal="center" vertical="center" wrapText="1"/>
    </xf>
    <xf numFmtId="0" fontId="0" fillId="12" borderId="15" xfId="0" applyFill="1" applyBorder="1" applyAlignment="1">
      <alignment horizontal="center" vertical="center" wrapText="1"/>
    </xf>
    <xf numFmtId="17" fontId="7" fillId="12" borderId="15" xfId="19" applyNumberFormat="1" applyFont="1" applyFill="1" applyBorder="1" applyAlignment="1">
      <alignment horizontal="center" vertical="center" wrapText="1"/>
    </xf>
    <xf numFmtId="0" fontId="6" fillId="12" borderId="15" xfId="0" applyFont="1" applyFill="1" applyBorder="1" applyAlignment="1">
      <alignment horizontal="center" vertical="center"/>
    </xf>
    <xf numFmtId="0" fontId="0" fillId="12" borderId="15" xfId="0" applyFill="1" applyBorder="1" applyAlignment="1">
      <alignment horizontal="center" vertical="center"/>
    </xf>
    <xf numFmtId="0" fontId="6" fillId="0" borderId="7" xfId="19" applyBorder="1" applyAlignment="1">
      <alignment horizontal="center" vertical="center" wrapText="1"/>
    </xf>
    <xf numFmtId="0" fontId="6" fillId="0" borderId="10" xfId="19" applyBorder="1" applyAlignment="1">
      <alignment horizontal="center" vertical="center" wrapText="1"/>
    </xf>
    <xf numFmtId="0" fontId="6" fillId="0" borderId="14" xfId="19" applyBorder="1" applyAlignment="1">
      <alignment horizontal="center" vertical="center" wrapText="1"/>
    </xf>
    <xf numFmtId="17" fontId="7" fillId="0" borderId="5" xfId="19" applyNumberFormat="1" applyFont="1" applyBorder="1" applyAlignment="1">
      <alignment horizontal="center" vertical="center"/>
    </xf>
    <xf numFmtId="17" fontId="7" fillId="0" borderId="12" xfId="19" applyNumberFormat="1" applyFont="1" applyBorder="1" applyAlignment="1">
      <alignment horizontal="center" vertical="center"/>
    </xf>
    <xf numFmtId="0" fontId="6" fillId="0" borderId="15" xfId="19" applyBorder="1" applyAlignment="1">
      <alignment horizontal="left" vertical="center" wrapText="1"/>
    </xf>
    <xf numFmtId="0" fontId="6" fillId="0" borderId="15" xfId="19" applyBorder="1" applyAlignment="1">
      <alignment horizontal="center" vertical="center" wrapText="1"/>
    </xf>
    <xf numFmtId="17" fontId="7" fillId="0" borderId="1" xfId="19" quotePrefix="1" applyNumberFormat="1" applyFont="1" applyBorder="1" applyAlignment="1">
      <alignment horizontal="center" vertical="center" wrapText="1"/>
    </xf>
    <xf numFmtId="17" fontId="7" fillId="0" borderId="3" xfId="19" quotePrefix="1" applyNumberFormat="1" applyFont="1" applyBorder="1" applyAlignment="1">
      <alignment horizontal="center" vertical="center" wrapText="1"/>
    </xf>
    <xf numFmtId="17" fontId="7" fillId="0" borderId="33" xfId="19" quotePrefix="1" applyNumberFormat="1" applyFont="1" applyBorder="1" applyAlignment="1">
      <alignment horizontal="center" vertical="center" wrapText="1"/>
    </xf>
    <xf numFmtId="0" fontId="6" fillId="0" borderId="35" xfId="19" applyBorder="1" applyAlignment="1">
      <alignment horizontal="center" vertical="center" wrapText="1"/>
    </xf>
    <xf numFmtId="0" fontId="6" fillId="0" borderId="37" xfId="19" applyBorder="1" applyAlignment="1">
      <alignment horizontal="center" vertical="center" wrapText="1"/>
    </xf>
    <xf numFmtId="0" fontId="6" fillId="0" borderId="36" xfId="19" applyBorder="1" applyAlignment="1">
      <alignment horizontal="center" vertical="center" wrapText="1"/>
    </xf>
    <xf numFmtId="0" fontId="7" fillId="0" borderId="33"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5" fillId="0" borderId="22" xfId="0" applyFont="1" applyBorder="1" applyAlignment="1">
      <alignment horizontal="center" wrapText="1"/>
    </xf>
    <xf numFmtId="0" fontId="15" fillId="0" borderId="21" xfId="0" applyFont="1" applyBorder="1" applyAlignment="1">
      <alignment horizontal="center" wrapText="1"/>
    </xf>
    <xf numFmtId="0" fontId="12" fillId="0" borderId="20" xfId="11" applyFont="1" applyBorder="1" applyAlignment="1">
      <alignment horizontal="center" vertical="top" wrapText="1"/>
    </xf>
    <xf numFmtId="0" fontId="12" fillId="0" borderId="24" xfId="11" applyFont="1" applyBorder="1" applyAlignment="1">
      <alignment horizontal="center" vertical="top" wrapText="1"/>
    </xf>
    <xf numFmtId="0" fontId="12" fillId="0" borderId="18" xfId="11" applyFont="1" applyBorder="1" applyAlignment="1">
      <alignment horizontal="center" vertical="top" wrapText="1"/>
    </xf>
    <xf numFmtId="0" fontId="6" fillId="3" borderId="15" xfId="0" applyFont="1" applyFill="1" applyBorder="1" applyAlignment="1">
      <alignment horizontal="center" vertical="center"/>
    </xf>
    <xf numFmtId="0" fontId="6" fillId="2" borderId="1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0" xfId="0" applyFont="1" applyFill="1" applyAlignment="1">
      <alignment horizontal="center"/>
    </xf>
    <xf numFmtId="0" fontId="6" fillId="2" borderId="15" xfId="0" applyFont="1" applyFill="1" applyBorder="1" applyAlignment="1">
      <alignment horizontal="center" vertical="center"/>
    </xf>
    <xf numFmtId="165" fontId="6" fillId="0" borderId="15" xfId="51" applyNumberFormat="1" applyFont="1" applyFill="1" applyBorder="1" applyAlignment="1">
      <alignment horizontal="center" vertical="center" wrapText="1"/>
    </xf>
    <xf numFmtId="0" fontId="6" fillId="2" borderId="3" xfId="1" applyFill="1" applyBorder="1" applyAlignment="1">
      <alignment horizontal="center"/>
    </xf>
    <xf numFmtId="0" fontId="6" fillId="3" borderId="11" xfId="1" applyFill="1" applyBorder="1" applyAlignment="1">
      <alignment horizontal="center"/>
    </xf>
    <xf numFmtId="0" fontId="6" fillId="3" borderId="12" xfId="1" applyFill="1" applyBorder="1" applyAlignment="1">
      <alignment horizontal="center"/>
    </xf>
    <xf numFmtId="0" fontId="0" fillId="3" borderId="3" xfId="0" applyFill="1" applyBorder="1" applyAlignment="1">
      <alignment horizontal="center"/>
    </xf>
    <xf numFmtId="0" fontId="0" fillId="3" borderId="15" xfId="0" applyFill="1" applyBorder="1" applyAlignment="1">
      <alignment horizontal="center"/>
    </xf>
    <xf numFmtId="0" fontId="0" fillId="3" borderId="1" xfId="0" applyFill="1" applyBorder="1" applyAlignment="1">
      <alignment horizontal="center"/>
    </xf>
    <xf numFmtId="165" fontId="7" fillId="3" borderId="4" xfId="51" applyNumberFormat="1" applyFont="1" applyFill="1" applyBorder="1" applyAlignment="1">
      <alignment horizontal="center" vertical="center" wrapText="1"/>
    </xf>
    <xf numFmtId="165" fontId="7" fillId="3" borderId="5" xfId="51" applyNumberFormat="1" applyFont="1" applyFill="1" applyBorder="1" applyAlignment="1">
      <alignment horizontal="center" vertical="center" wrapText="1"/>
    </xf>
    <xf numFmtId="165" fontId="7" fillId="3" borderId="6" xfId="51" applyNumberFormat="1" applyFont="1" applyFill="1" applyBorder="1" applyAlignment="1">
      <alignment horizontal="center" vertical="center" wrapText="1"/>
    </xf>
    <xf numFmtId="165" fontId="6" fillId="3" borderId="15" xfId="51" applyNumberFormat="1" applyFont="1" applyFill="1" applyBorder="1" applyAlignment="1">
      <alignment horizontal="center" vertical="center" wrapText="1"/>
    </xf>
    <xf numFmtId="0" fontId="6" fillId="3" borderId="5" xfId="0" applyFont="1" applyFill="1" applyBorder="1" applyAlignment="1">
      <alignment horizontal="center" wrapText="1"/>
    </xf>
    <xf numFmtId="0" fontId="6" fillId="3" borderId="6" xfId="0" applyFont="1" applyFill="1" applyBorder="1" applyAlignment="1">
      <alignment horizontal="center" wrapText="1"/>
    </xf>
    <xf numFmtId="0" fontId="6" fillId="3" borderId="12" xfId="0" applyFont="1" applyFill="1" applyBorder="1" applyAlignment="1">
      <alignment horizontal="center" wrapText="1"/>
    </xf>
    <xf numFmtId="0" fontId="6" fillId="3" borderId="13" xfId="0" applyFont="1" applyFill="1" applyBorder="1" applyAlignment="1">
      <alignment horizontal="center" wrapText="1"/>
    </xf>
    <xf numFmtId="165" fontId="6" fillId="4" borderId="1" xfId="51" applyNumberFormat="1" applyFont="1" applyFill="1" applyBorder="1" applyAlignment="1">
      <alignment horizontal="center"/>
    </xf>
    <xf numFmtId="165" fontId="6" fillId="4" borderId="2" xfId="51" applyNumberFormat="1" applyFont="1" applyFill="1" applyBorder="1" applyAlignment="1">
      <alignment horizontal="center"/>
    </xf>
    <xf numFmtId="165" fontId="6" fillId="4" borderId="3" xfId="51" applyNumberFormat="1" applyFont="1" applyFill="1" applyBorder="1" applyAlignment="1">
      <alignment horizontal="center"/>
    </xf>
    <xf numFmtId="0" fontId="6" fillId="3" borderId="8" xfId="0" applyFont="1" applyFill="1" applyBorder="1" applyAlignment="1">
      <alignment wrapText="1"/>
    </xf>
    <xf numFmtId="0" fontId="0" fillId="0" borderId="0" xfId="0" applyAlignment="1">
      <alignment wrapText="1"/>
    </xf>
    <xf numFmtId="0" fontId="0" fillId="0" borderId="9" xfId="0" applyBorder="1" applyAlignment="1">
      <alignment wrapText="1"/>
    </xf>
    <xf numFmtId="0" fontId="6" fillId="3" borderId="4"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6"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0" xfId="0" applyFont="1" applyFill="1" applyAlignment="1">
      <alignment horizontal="center" vertical="center"/>
    </xf>
    <xf numFmtId="0" fontId="6" fillId="3" borderId="9" xfId="0" applyFont="1" applyFill="1" applyBorder="1" applyAlignment="1">
      <alignment horizontal="center" vertical="center"/>
    </xf>
    <xf numFmtId="0" fontId="0" fillId="3" borderId="2" xfId="0" applyFill="1" applyBorder="1" applyAlignment="1">
      <alignment horizontal="center"/>
    </xf>
    <xf numFmtId="165" fontId="6" fillId="4" borderId="4" xfId="51" applyNumberFormat="1" applyFont="1" applyFill="1" applyBorder="1" applyAlignment="1">
      <alignment horizontal="center"/>
    </xf>
    <xf numFmtId="165" fontId="6" fillId="4" borderId="5" xfId="51" applyNumberFormat="1" applyFont="1" applyFill="1" applyBorder="1" applyAlignment="1">
      <alignment horizontal="center"/>
    </xf>
    <xf numFmtId="165" fontId="6" fillId="4" borderId="6" xfId="51" applyNumberFormat="1" applyFont="1" applyFill="1" applyBorder="1" applyAlignment="1">
      <alignment horizontal="center"/>
    </xf>
    <xf numFmtId="165" fontId="6" fillId="4" borderId="11" xfId="51" applyNumberFormat="1" applyFont="1" applyFill="1" applyBorder="1" applyAlignment="1">
      <alignment horizontal="center"/>
    </xf>
    <xf numFmtId="165" fontId="6" fillId="4" borderId="12" xfId="51" applyNumberFormat="1" applyFont="1" applyFill="1" applyBorder="1" applyAlignment="1">
      <alignment horizontal="center"/>
    </xf>
    <xf numFmtId="165" fontId="6" fillId="4" borderId="13" xfId="51" applyNumberFormat="1" applyFont="1" applyFill="1" applyBorder="1" applyAlignment="1">
      <alignment horizontal="center"/>
    </xf>
    <xf numFmtId="0" fontId="0" fillId="3" borderId="0" xfId="0" applyFill="1" applyAlignment="1">
      <alignment horizontal="center"/>
    </xf>
    <xf numFmtId="0" fontId="0" fillId="3" borderId="9"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6" fillId="3" borderId="3" xfId="0" applyFont="1" applyFill="1" applyBorder="1" applyAlignment="1">
      <alignment horizontal="center" wrapText="1"/>
    </xf>
    <xf numFmtId="0" fontId="6" fillId="3" borderId="15" xfId="0" applyFont="1" applyFill="1" applyBorder="1" applyAlignment="1">
      <alignment horizont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6" fillId="3" borderId="1" xfId="1" applyFill="1" applyBorder="1" applyAlignment="1">
      <alignment horizontal="center" vertical="center"/>
    </xf>
    <xf numFmtId="0" fontId="6" fillId="3" borderId="2" xfId="1" applyFill="1" applyBorder="1" applyAlignment="1">
      <alignment horizontal="center" vertical="center"/>
    </xf>
    <xf numFmtId="0" fontId="6" fillId="3" borderId="3" xfId="1" applyFill="1" applyBorder="1" applyAlignment="1">
      <alignment horizontal="center" vertical="center"/>
    </xf>
    <xf numFmtId="0" fontId="6" fillId="3" borderId="0" xfId="0" applyFont="1" applyFill="1" applyAlignment="1">
      <alignment horizontal="center" vertical="center" wrapText="1"/>
    </xf>
    <xf numFmtId="0" fontId="7" fillId="3" borderId="0" xfId="1" applyFont="1" applyFill="1" applyAlignment="1">
      <alignment horizontal="center"/>
    </xf>
    <xf numFmtId="165" fontId="0" fillId="3" borderId="0" xfId="51" applyNumberFormat="1" applyFont="1" applyFill="1" applyBorder="1" applyAlignment="1">
      <alignment horizontal="center"/>
    </xf>
    <xf numFmtId="165" fontId="6" fillId="3" borderId="0" xfId="51" applyNumberFormat="1" applyFont="1" applyFill="1" applyBorder="1" applyAlignment="1">
      <alignment horizontal="center" vertical="center" wrapText="1"/>
    </xf>
    <xf numFmtId="0" fontId="6" fillId="3" borderId="1" xfId="1" applyFill="1" applyBorder="1" applyAlignment="1">
      <alignment horizontal="center"/>
    </xf>
    <xf numFmtId="0" fontId="6" fillId="3" borderId="2" xfId="1" applyFill="1" applyBorder="1" applyAlignment="1">
      <alignment horizontal="center"/>
    </xf>
    <xf numFmtId="0" fontId="6" fillId="3" borderId="3" xfId="1" applyFill="1" applyBorder="1" applyAlignment="1">
      <alignment horizontal="center"/>
    </xf>
  </cellXfs>
  <cellStyles count="54">
    <cellStyle name="Comma" xfId="51" builtinId="3"/>
    <cellStyle name="Comma 2" xfId="48" xr:uid="{00000000-0005-0000-0000-000001000000}"/>
    <cellStyle name="Comma 3" xfId="52" xr:uid="{00000000-0005-0000-0000-000002000000}"/>
    <cellStyle name="Hyperlink" xfId="53" builtinId="8"/>
    <cellStyle name="Normal" xfId="0" builtinId="0"/>
    <cellStyle name="Normal 10" xfId="11" xr:uid="{00000000-0005-0000-0000-000005000000}"/>
    <cellStyle name="Normal 10 2" xfId="18" xr:uid="{00000000-0005-0000-0000-000006000000}"/>
    <cellStyle name="Normal 10 2 2" xfId="33" xr:uid="{00000000-0005-0000-0000-000007000000}"/>
    <cellStyle name="Normal 10 2 3" xfId="47" xr:uid="{00000000-0005-0000-0000-000008000000}"/>
    <cellStyle name="Normal 10 3" xfId="26" xr:uid="{00000000-0005-0000-0000-000009000000}"/>
    <cellStyle name="Normal 10 4" xfId="40" xr:uid="{00000000-0005-0000-0000-00000A000000}"/>
    <cellStyle name="Normal 11" xfId="19" xr:uid="{00000000-0005-0000-0000-00000B000000}"/>
    <cellStyle name="Normal 2" xfId="2" xr:uid="{00000000-0005-0000-0000-00000C000000}"/>
    <cellStyle name="Normal 2 2" xfId="1" xr:uid="{00000000-0005-0000-0000-00000D000000}"/>
    <cellStyle name="Normal 2 2 2" xfId="3" xr:uid="{00000000-0005-0000-0000-00000E000000}"/>
    <cellStyle name="Normal 3" xfId="4" xr:uid="{00000000-0005-0000-0000-00000F000000}"/>
    <cellStyle name="Normal 3 2" xfId="12" xr:uid="{00000000-0005-0000-0000-000010000000}"/>
    <cellStyle name="Normal 3 2 2" xfId="27" xr:uid="{00000000-0005-0000-0000-000011000000}"/>
    <cellStyle name="Normal 3 2 3" xfId="41" xr:uid="{00000000-0005-0000-0000-000012000000}"/>
    <cellStyle name="Normal 3 3" xfId="20" xr:uid="{00000000-0005-0000-0000-000013000000}"/>
    <cellStyle name="Normal 3 4" xfId="34" xr:uid="{00000000-0005-0000-0000-000014000000}"/>
    <cellStyle name="Normal 4" xfId="5" xr:uid="{00000000-0005-0000-0000-000015000000}"/>
    <cellStyle name="Normal 4 2" xfId="13" xr:uid="{00000000-0005-0000-0000-000016000000}"/>
    <cellStyle name="Normal 4 2 2" xfId="28" xr:uid="{00000000-0005-0000-0000-000017000000}"/>
    <cellStyle name="Normal 4 2 3" xfId="42" xr:uid="{00000000-0005-0000-0000-000018000000}"/>
    <cellStyle name="Normal 4 3" xfId="21" xr:uid="{00000000-0005-0000-0000-000019000000}"/>
    <cellStyle name="Normal 4 4" xfId="35" xr:uid="{00000000-0005-0000-0000-00001A000000}"/>
    <cellStyle name="Normal 5" xfId="6" xr:uid="{00000000-0005-0000-0000-00001B000000}"/>
    <cellStyle name="Normal 5 2" xfId="14" xr:uid="{00000000-0005-0000-0000-00001C000000}"/>
    <cellStyle name="Normal 5 2 2" xfId="29" xr:uid="{00000000-0005-0000-0000-00001D000000}"/>
    <cellStyle name="Normal 5 2 3" xfId="43" xr:uid="{00000000-0005-0000-0000-00001E000000}"/>
    <cellStyle name="Normal 5 3" xfId="22" xr:uid="{00000000-0005-0000-0000-00001F000000}"/>
    <cellStyle name="Normal 5 4" xfId="36" xr:uid="{00000000-0005-0000-0000-000020000000}"/>
    <cellStyle name="Normal 6" xfId="7" xr:uid="{00000000-0005-0000-0000-000021000000}"/>
    <cellStyle name="Normal 7" xfId="8" xr:uid="{00000000-0005-0000-0000-000022000000}"/>
    <cellStyle name="Normal 7 2" xfId="15" xr:uid="{00000000-0005-0000-0000-000023000000}"/>
    <cellStyle name="Normal 7 2 2" xfId="30" xr:uid="{00000000-0005-0000-0000-000024000000}"/>
    <cellStyle name="Normal 7 2 3" xfId="44" xr:uid="{00000000-0005-0000-0000-000025000000}"/>
    <cellStyle name="Normal 7 3" xfId="23" xr:uid="{00000000-0005-0000-0000-000026000000}"/>
    <cellStyle name="Normal 7 4" xfId="37" xr:uid="{00000000-0005-0000-0000-000027000000}"/>
    <cellStyle name="Normal 8" xfId="9" xr:uid="{00000000-0005-0000-0000-000028000000}"/>
    <cellStyle name="Normal 8 2" xfId="16" xr:uid="{00000000-0005-0000-0000-000029000000}"/>
    <cellStyle name="Normal 8 2 2" xfId="31" xr:uid="{00000000-0005-0000-0000-00002A000000}"/>
    <cellStyle name="Normal 8 2 3" xfId="45" xr:uid="{00000000-0005-0000-0000-00002B000000}"/>
    <cellStyle name="Normal 8 3" xfId="24" xr:uid="{00000000-0005-0000-0000-00002C000000}"/>
    <cellStyle name="Normal 8 4" xfId="38" xr:uid="{00000000-0005-0000-0000-00002D000000}"/>
    <cellStyle name="Normal 9" xfId="10" xr:uid="{00000000-0005-0000-0000-00002E000000}"/>
    <cellStyle name="Normal 9 2" xfId="17" xr:uid="{00000000-0005-0000-0000-00002F000000}"/>
    <cellStyle name="Normal 9 2 2" xfId="32" xr:uid="{00000000-0005-0000-0000-000030000000}"/>
    <cellStyle name="Normal 9 2 3" xfId="46" xr:uid="{00000000-0005-0000-0000-000031000000}"/>
    <cellStyle name="Normal 9 3" xfId="25" xr:uid="{00000000-0005-0000-0000-000032000000}"/>
    <cellStyle name="Normal 9 4" xfId="39" xr:uid="{00000000-0005-0000-0000-000033000000}"/>
    <cellStyle name="Percent" xfId="50" builtinId="5"/>
    <cellStyle name="Percent 2" xfId="49" xr:uid="{00000000-0005-0000-0000-000035000000}"/>
  </cellStyles>
  <dxfs count="4">
    <dxf>
      <fill>
        <patternFill>
          <bgColor theme="1"/>
        </patternFill>
      </fill>
    </dxf>
    <dxf>
      <fill>
        <patternFill>
          <bgColor theme="1"/>
        </patternFill>
      </fill>
    </dxf>
    <dxf>
      <fill>
        <patternFill>
          <bgColor rgb="FFFFC7CE"/>
        </patternFill>
      </fill>
    </dxf>
    <dxf>
      <fill>
        <patternFill>
          <bgColor rgb="FFFFC7CE"/>
        </patternFill>
      </fill>
    </dxf>
  </dxfs>
  <tableStyles count="0" defaultTableStyle="TableStyleMedium9" defaultPivotStyle="PivotStyleLight16"/>
  <colors>
    <mruColors>
      <color rgb="FFFFFFCC"/>
      <color rgb="FFFFFF99"/>
      <color rgb="FFCCFFCC"/>
      <color rgb="FF0000CC"/>
      <color rgb="FF0000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4.xml"/><Relationship Id="rId21" Type="http://schemas.openxmlformats.org/officeDocument/2006/relationships/worksheet" Target="worksheets/sheet21.xml"/><Relationship Id="rId34"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2.xml"/><Relationship Id="rId40"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0</xdr:col>
      <xdr:colOff>314682</xdr:colOff>
      <xdr:row>33</xdr:row>
      <xdr:rowOff>9196</xdr:rowOff>
    </xdr:from>
    <xdr:to>
      <xdr:col>13</xdr:col>
      <xdr:colOff>213691</xdr:colOff>
      <xdr:row>54</xdr:row>
      <xdr:rowOff>135742</xdr:rowOff>
    </xdr:to>
    <xdr:sp macro="" textlink="">
      <xdr:nvSpPr>
        <xdr:cNvPr id="60" name="Rectangle 59">
          <a:extLst>
            <a:ext uri="{FF2B5EF4-FFF2-40B4-BE49-F238E27FC236}">
              <a16:creationId xmlns:a16="http://schemas.microsoft.com/office/drawing/2014/main" id="{00000000-0008-0000-0200-00003C000000}"/>
            </a:ext>
          </a:extLst>
        </xdr:cNvPr>
        <xdr:cNvSpPr/>
      </xdr:nvSpPr>
      <xdr:spPr>
        <a:xfrm>
          <a:off x="314682" y="3647746"/>
          <a:ext cx="7680934" cy="3526971"/>
        </a:xfrm>
        <a:prstGeom prst="rect">
          <a:avLst/>
        </a:prstGeom>
        <a:solidFill>
          <a:schemeClr val="accent4">
            <a:lumMod val="40000"/>
            <a:lumOff val="60000"/>
            <a:alpha val="29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SG"/>
        </a:p>
      </xdr:txBody>
    </xdr:sp>
    <xdr:clientData/>
  </xdr:twoCellAnchor>
  <xdr:twoCellAnchor>
    <xdr:from>
      <xdr:col>0</xdr:col>
      <xdr:colOff>314325</xdr:colOff>
      <xdr:row>4</xdr:row>
      <xdr:rowOff>75599</xdr:rowOff>
    </xdr:from>
    <xdr:to>
      <xdr:col>13</xdr:col>
      <xdr:colOff>213691</xdr:colOff>
      <xdr:row>31</xdr:row>
      <xdr:rowOff>44824</xdr:rowOff>
    </xdr:to>
    <xdr:sp macro="" textlink="">
      <xdr:nvSpPr>
        <xdr:cNvPr id="61" name="Rectangle 60">
          <a:extLst>
            <a:ext uri="{FF2B5EF4-FFF2-40B4-BE49-F238E27FC236}">
              <a16:creationId xmlns:a16="http://schemas.microsoft.com/office/drawing/2014/main" id="{00000000-0008-0000-0200-00003D000000}"/>
            </a:ext>
          </a:extLst>
        </xdr:cNvPr>
        <xdr:cNvSpPr/>
      </xdr:nvSpPr>
      <xdr:spPr>
        <a:xfrm>
          <a:off x="314325" y="467805"/>
          <a:ext cx="7631425" cy="4518813"/>
        </a:xfrm>
        <a:prstGeom prst="rect">
          <a:avLst/>
        </a:prstGeom>
        <a:solidFill>
          <a:schemeClr val="accent5">
            <a:lumMod val="40000"/>
            <a:lumOff val="60000"/>
            <a:alpha val="29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SG"/>
        </a:p>
      </xdr:txBody>
    </xdr:sp>
    <xdr:clientData/>
  </xdr:twoCellAnchor>
  <xdr:twoCellAnchor>
    <xdr:from>
      <xdr:col>1</xdr:col>
      <xdr:colOff>254956</xdr:colOff>
      <xdr:row>19</xdr:row>
      <xdr:rowOff>7400</xdr:rowOff>
    </xdr:from>
    <xdr:to>
      <xdr:col>4</xdr:col>
      <xdr:colOff>371474</xdr:colOff>
      <xdr:row>20</xdr:row>
      <xdr:rowOff>126987</xdr:rowOff>
    </xdr:to>
    <xdr:sp macro="" textlink="">
      <xdr:nvSpPr>
        <xdr:cNvPr id="65" name="TextBox 16">
          <a:extLst>
            <a:ext uri="{FF2B5EF4-FFF2-40B4-BE49-F238E27FC236}">
              <a16:creationId xmlns:a16="http://schemas.microsoft.com/office/drawing/2014/main" id="{00000000-0008-0000-0200-000041000000}"/>
            </a:ext>
          </a:extLst>
        </xdr:cNvPr>
        <xdr:cNvSpPr txBox="1"/>
      </xdr:nvSpPr>
      <xdr:spPr>
        <a:xfrm>
          <a:off x="591132" y="2752841"/>
          <a:ext cx="2189607" cy="276470"/>
        </a:xfrm>
        <a:prstGeom prst="rect">
          <a:avLst/>
        </a:prstGeom>
        <a:solidFill>
          <a:schemeClr val="accent5">
            <a:lumMod val="60000"/>
            <a:lumOff val="40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a:t>HRG_</a:t>
          </a:r>
          <a:r>
            <a:rPr lang="en-SG" sz="1200">
              <a:solidFill>
                <a:srgbClr val="FF0000"/>
              </a:solidFill>
            </a:rPr>
            <a:t>FIE</a:t>
          </a:r>
          <a:r>
            <a:rPr lang="en-SG" sz="1200"/>
            <a:t> (1)_Non MA</a:t>
          </a:r>
        </a:p>
      </xdr:txBody>
    </xdr:sp>
    <xdr:clientData/>
  </xdr:twoCellAnchor>
  <xdr:twoCellAnchor>
    <xdr:from>
      <xdr:col>1</xdr:col>
      <xdr:colOff>266292</xdr:colOff>
      <xdr:row>14</xdr:row>
      <xdr:rowOff>126488</xdr:rowOff>
    </xdr:from>
    <xdr:to>
      <xdr:col>4</xdr:col>
      <xdr:colOff>368330</xdr:colOff>
      <xdr:row>16</xdr:row>
      <xdr:rowOff>86018</xdr:rowOff>
    </xdr:to>
    <xdr:sp macro="" textlink="">
      <xdr:nvSpPr>
        <xdr:cNvPr id="68" name="TextBox 20">
          <a:extLst>
            <a:ext uri="{FF2B5EF4-FFF2-40B4-BE49-F238E27FC236}">
              <a16:creationId xmlns:a16="http://schemas.microsoft.com/office/drawing/2014/main" id="{00000000-0008-0000-0200-000044000000}"/>
            </a:ext>
          </a:extLst>
        </xdr:cNvPr>
        <xdr:cNvSpPr txBox="1"/>
      </xdr:nvSpPr>
      <xdr:spPr>
        <a:xfrm>
          <a:off x="602468" y="2087517"/>
          <a:ext cx="2175127" cy="273295"/>
        </a:xfrm>
        <a:prstGeom prst="rect">
          <a:avLst/>
        </a:prstGeom>
        <a:solidFill>
          <a:schemeClr val="accent5">
            <a:lumMod val="60000"/>
            <a:lumOff val="40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a:t>HRG_</a:t>
          </a:r>
          <a:r>
            <a:rPr lang="en-SG" sz="1200">
              <a:solidFill>
                <a:srgbClr val="FF0000"/>
              </a:solidFill>
            </a:rPr>
            <a:t>FIE</a:t>
          </a:r>
          <a:r>
            <a:rPr lang="en-SG" sz="1200"/>
            <a:t>_Overview</a:t>
          </a:r>
        </a:p>
      </xdr:txBody>
    </xdr:sp>
    <xdr:clientData/>
  </xdr:twoCellAnchor>
  <xdr:twoCellAnchor>
    <xdr:from>
      <xdr:col>1</xdr:col>
      <xdr:colOff>266292</xdr:colOff>
      <xdr:row>16</xdr:row>
      <xdr:rowOff>144632</xdr:rowOff>
    </xdr:from>
    <xdr:to>
      <xdr:col>4</xdr:col>
      <xdr:colOff>368330</xdr:colOff>
      <xdr:row>18</xdr:row>
      <xdr:rowOff>113687</xdr:rowOff>
    </xdr:to>
    <xdr:sp macro="" textlink="">
      <xdr:nvSpPr>
        <xdr:cNvPr id="69" name="TextBox 21">
          <a:extLst>
            <a:ext uri="{FF2B5EF4-FFF2-40B4-BE49-F238E27FC236}">
              <a16:creationId xmlns:a16="http://schemas.microsoft.com/office/drawing/2014/main" id="{00000000-0008-0000-0200-000045000000}"/>
            </a:ext>
          </a:extLst>
        </xdr:cNvPr>
        <xdr:cNvSpPr txBox="1"/>
      </xdr:nvSpPr>
      <xdr:spPr>
        <a:xfrm>
          <a:off x="602468" y="2419426"/>
          <a:ext cx="2175127" cy="282820"/>
        </a:xfrm>
        <a:prstGeom prst="rect">
          <a:avLst/>
        </a:prstGeom>
        <a:solidFill>
          <a:schemeClr val="accent5">
            <a:lumMod val="60000"/>
            <a:lumOff val="40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a:t>HRG_</a:t>
          </a:r>
          <a:r>
            <a:rPr lang="en-SG" sz="1200">
              <a:solidFill>
                <a:srgbClr val="FF0000"/>
              </a:solidFill>
            </a:rPr>
            <a:t>FIE</a:t>
          </a:r>
          <a:r>
            <a:rPr lang="en-SG" sz="1200"/>
            <a:t> (1)_MA</a:t>
          </a:r>
        </a:p>
      </xdr:txBody>
    </xdr:sp>
    <xdr:clientData/>
  </xdr:twoCellAnchor>
  <xdr:twoCellAnchor>
    <xdr:from>
      <xdr:col>1</xdr:col>
      <xdr:colOff>84129</xdr:colOff>
      <xdr:row>11</xdr:row>
      <xdr:rowOff>44823</xdr:rowOff>
    </xdr:from>
    <xdr:to>
      <xdr:col>5</xdr:col>
      <xdr:colOff>156882</xdr:colOff>
      <xdr:row>27</xdr:row>
      <xdr:rowOff>47997</xdr:rowOff>
    </xdr:to>
    <xdr:sp macro="" textlink="">
      <xdr:nvSpPr>
        <xdr:cNvPr id="71" name="Rounded Rectangle 70">
          <a:extLst>
            <a:ext uri="{FF2B5EF4-FFF2-40B4-BE49-F238E27FC236}">
              <a16:creationId xmlns:a16="http://schemas.microsoft.com/office/drawing/2014/main" id="{00000000-0008-0000-0200-000047000000}"/>
            </a:ext>
          </a:extLst>
        </xdr:cNvPr>
        <xdr:cNvSpPr/>
      </xdr:nvSpPr>
      <xdr:spPr>
        <a:xfrm>
          <a:off x="420305" y="1535205"/>
          <a:ext cx="2784577" cy="2827057"/>
        </a:xfrm>
        <a:prstGeom prst="roundRect">
          <a:avLst/>
        </a:prstGeom>
        <a:no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SG"/>
        </a:p>
      </xdr:txBody>
    </xdr:sp>
    <xdr:clientData/>
  </xdr:twoCellAnchor>
  <xdr:twoCellAnchor>
    <xdr:from>
      <xdr:col>4</xdr:col>
      <xdr:colOff>534614</xdr:colOff>
      <xdr:row>37</xdr:row>
      <xdr:rowOff>105256</xdr:rowOff>
    </xdr:from>
    <xdr:to>
      <xdr:col>8</xdr:col>
      <xdr:colOff>16454</xdr:colOff>
      <xdr:row>39</xdr:row>
      <xdr:rowOff>33037</xdr:rowOff>
    </xdr:to>
    <xdr:sp macro="" textlink="">
      <xdr:nvSpPr>
        <xdr:cNvPr id="72" name="TextBox 24">
          <a:extLst>
            <a:ext uri="{FF2B5EF4-FFF2-40B4-BE49-F238E27FC236}">
              <a16:creationId xmlns:a16="http://schemas.microsoft.com/office/drawing/2014/main" id="{00000000-0008-0000-0200-000048000000}"/>
            </a:ext>
          </a:extLst>
        </xdr:cNvPr>
        <xdr:cNvSpPr txBox="1"/>
      </xdr:nvSpPr>
      <xdr:spPr>
        <a:xfrm>
          <a:off x="2943879" y="5674580"/>
          <a:ext cx="2036781" cy="241545"/>
        </a:xfrm>
        <a:prstGeom prst="rect">
          <a:avLst/>
        </a:prstGeom>
        <a:solidFill>
          <a:schemeClr val="accent4">
            <a:lumMod val="60000"/>
            <a:lumOff val="40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a:t>C2_Counterparty</a:t>
          </a:r>
        </a:p>
      </xdr:txBody>
    </xdr:sp>
    <xdr:clientData/>
  </xdr:twoCellAnchor>
  <xdr:twoCellAnchor>
    <xdr:from>
      <xdr:col>1</xdr:col>
      <xdr:colOff>464129</xdr:colOff>
      <xdr:row>37</xdr:row>
      <xdr:rowOff>117139</xdr:rowOff>
    </xdr:from>
    <xdr:to>
      <xdr:col>4</xdr:col>
      <xdr:colOff>412694</xdr:colOff>
      <xdr:row>39</xdr:row>
      <xdr:rowOff>38570</xdr:rowOff>
    </xdr:to>
    <xdr:sp macro="" textlink="">
      <xdr:nvSpPr>
        <xdr:cNvPr id="74" name="TextBox 27">
          <a:extLst>
            <a:ext uri="{FF2B5EF4-FFF2-40B4-BE49-F238E27FC236}">
              <a16:creationId xmlns:a16="http://schemas.microsoft.com/office/drawing/2014/main" id="{00000000-0008-0000-0200-00004A000000}"/>
            </a:ext>
          </a:extLst>
        </xdr:cNvPr>
        <xdr:cNvSpPr txBox="1"/>
      </xdr:nvSpPr>
      <xdr:spPr>
        <a:xfrm>
          <a:off x="800305" y="5686463"/>
          <a:ext cx="2021654" cy="235195"/>
        </a:xfrm>
        <a:prstGeom prst="rect">
          <a:avLst/>
        </a:prstGeom>
        <a:solidFill>
          <a:schemeClr val="accent4">
            <a:lumMod val="60000"/>
            <a:lumOff val="40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a:t>C2_C2 Breakdown</a:t>
          </a:r>
        </a:p>
      </xdr:txBody>
    </xdr:sp>
    <xdr:clientData/>
  </xdr:twoCellAnchor>
  <xdr:twoCellAnchor>
    <xdr:from>
      <xdr:col>1</xdr:col>
      <xdr:colOff>455202</xdr:colOff>
      <xdr:row>39</xdr:row>
      <xdr:rowOff>135285</xdr:rowOff>
    </xdr:from>
    <xdr:to>
      <xdr:col>4</xdr:col>
      <xdr:colOff>412694</xdr:colOff>
      <xdr:row>42</xdr:row>
      <xdr:rowOff>117587</xdr:rowOff>
    </xdr:to>
    <xdr:sp macro="" textlink="">
      <xdr:nvSpPr>
        <xdr:cNvPr id="75" name="TextBox 28">
          <a:extLst>
            <a:ext uri="{FF2B5EF4-FFF2-40B4-BE49-F238E27FC236}">
              <a16:creationId xmlns:a16="http://schemas.microsoft.com/office/drawing/2014/main" id="{00000000-0008-0000-0200-00004B000000}"/>
            </a:ext>
          </a:extLst>
        </xdr:cNvPr>
        <xdr:cNvSpPr txBox="1"/>
      </xdr:nvSpPr>
      <xdr:spPr>
        <a:xfrm>
          <a:off x="791378" y="6018373"/>
          <a:ext cx="2030581" cy="452949"/>
        </a:xfrm>
        <a:prstGeom prst="rect">
          <a:avLst/>
        </a:prstGeom>
        <a:solidFill>
          <a:schemeClr val="accent4">
            <a:lumMod val="60000"/>
            <a:lumOff val="40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a:t>C2_CS BreakdownExStructuredPdt</a:t>
          </a:r>
        </a:p>
      </xdr:txBody>
    </xdr:sp>
    <xdr:clientData/>
  </xdr:twoCellAnchor>
  <xdr:twoCellAnchor>
    <xdr:from>
      <xdr:col>1</xdr:col>
      <xdr:colOff>221471</xdr:colOff>
      <xdr:row>36</xdr:row>
      <xdr:rowOff>98334</xdr:rowOff>
    </xdr:from>
    <xdr:to>
      <xdr:col>8</xdr:col>
      <xdr:colOff>311369</xdr:colOff>
      <xdr:row>48</xdr:row>
      <xdr:rowOff>96884</xdr:rowOff>
    </xdr:to>
    <xdr:sp macro="" textlink="">
      <xdr:nvSpPr>
        <xdr:cNvPr id="76" name="Rounded Rectangle 75">
          <a:extLst>
            <a:ext uri="{FF2B5EF4-FFF2-40B4-BE49-F238E27FC236}">
              <a16:creationId xmlns:a16="http://schemas.microsoft.com/office/drawing/2014/main" id="{00000000-0008-0000-0200-00004C000000}"/>
            </a:ext>
          </a:extLst>
        </xdr:cNvPr>
        <xdr:cNvSpPr/>
      </xdr:nvSpPr>
      <xdr:spPr>
        <a:xfrm>
          <a:off x="557647" y="5510775"/>
          <a:ext cx="4717928" cy="1881138"/>
        </a:xfrm>
        <a:prstGeom prst="roundRect">
          <a:avLst/>
        </a:prstGeom>
        <a:no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SG"/>
        </a:p>
      </xdr:txBody>
    </xdr:sp>
    <xdr:clientData/>
  </xdr:twoCellAnchor>
  <xdr:twoCellAnchor>
    <xdr:from>
      <xdr:col>9</xdr:col>
      <xdr:colOff>502454</xdr:colOff>
      <xdr:row>15</xdr:row>
      <xdr:rowOff>108253</xdr:rowOff>
    </xdr:from>
    <xdr:to>
      <xdr:col>12</xdr:col>
      <xdr:colOff>587544</xdr:colOff>
      <xdr:row>22</xdr:row>
      <xdr:rowOff>32127</xdr:rowOff>
    </xdr:to>
    <xdr:sp macro="" textlink="">
      <xdr:nvSpPr>
        <xdr:cNvPr id="77" name="TextBox 31">
          <a:extLst>
            <a:ext uri="{FF2B5EF4-FFF2-40B4-BE49-F238E27FC236}">
              <a16:creationId xmlns:a16="http://schemas.microsoft.com/office/drawing/2014/main" id="{00000000-0008-0000-0200-00004D000000}"/>
            </a:ext>
          </a:extLst>
        </xdr:cNvPr>
        <xdr:cNvSpPr txBox="1"/>
      </xdr:nvSpPr>
      <xdr:spPr>
        <a:xfrm>
          <a:off x="6105395" y="2539929"/>
          <a:ext cx="2001296" cy="1022051"/>
        </a:xfrm>
        <a:prstGeom prst="rect">
          <a:avLst/>
        </a:prstGeom>
        <a:solidFill>
          <a:schemeClr val="accent5">
            <a:lumMod val="75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b="1">
              <a:solidFill>
                <a:schemeClr val="bg1"/>
              </a:solidFill>
            </a:rPr>
            <a:t>FORM A – </a:t>
          </a:r>
          <a:r>
            <a:rPr lang="en-SG" sz="1200" b="0">
              <a:solidFill>
                <a:schemeClr val="bg1"/>
              </a:solidFill>
            </a:rPr>
            <a:t>STATEMENT OF GROUP CAPITAL ADEQUACY REQUIREMENTS (RBC 2 CONSOLIDATION) - INPUTS </a:t>
          </a:r>
          <a:r>
            <a:rPr lang="en-SG" sz="1200" b="1">
              <a:solidFill>
                <a:schemeClr val="bg1"/>
              </a:solidFill>
            </a:rPr>
            <a:t>TO FORM 4A</a:t>
          </a:r>
          <a:endParaRPr lang="en-SG" sz="1200">
            <a:solidFill>
              <a:schemeClr val="bg1"/>
            </a:solidFill>
          </a:endParaRPr>
        </a:p>
      </xdr:txBody>
    </xdr:sp>
    <xdr:clientData/>
  </xdr:twoCellAnchor>
  <xdr:twoCellAnchor>
    <xdr:from>
      <xdr:col>4</xdr:col>
      <xdr:colOff>596050</xdr:colOff>
      <xdr:row>28</xdr:row>
      <xdr:rowOff>2026</xdr:rowOff>
    </xdr:from>
    <xdr:to>
      <xdr:col>8</xdr:col>
      <xdr:colOff>82372</xdr:colOff>
      <xdr:row>29</xdr:row>
      <xdr:rowOff>115263</xdr:rowOff>
    </xdr:to>
    <xdr:sp macro="" textlink="">
      <xdr:nvSpPr>
        <xdr:cNvPr id="78" name="TextBox 38">
          <a:extLst>
            <a:ext uri="{FF2B5EF4-FFF2-40B4-BE49-F238E27FC236}">
              <a16:creationId xmlns:a16="http://schemas.microsoft.com/office/drawing/2014/main" id="{00000000-0008-0000-0200-00004E000000}"/>
            </a:ext>
          </a:extLst>
        </xdr:cNvPr>
        <xdr:cNvSpPr txBox="1"/>
      </xdr:nvSpPr>
      <xdr:spPr>
        <a:xfrm>
          <a:off x="2882050" y="4473173"/>
          <a:ext cx="1906793" cy="270119"/>
        </a:xfrm>
        <a:prstGeom prst="rect">
          <a:avLst/>
        </a:prstGeom>
        <a:solidFill>
          <a:schemeClr val="accent5">
            <a:lumMod val="60000"/>
            <a:lumOff val="40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a:t>Ops risk</a:t>
          </a:r>
        </a:p>
      </xdr:txBody>
    </xdr:sp>
    <xdr:clientData/>
  </xdr:twoCellAnchor>
  <xdr:twoCellAnchor>
    <xdr:from>
      <xdr:col>4</xdr:col>
      <xdr:colOff>551009</xdr:colOff>
      <xdr:row>50</xdr:row>
      <xdr:rowOff>136835</xdr:rowOff>
    </xdr:from>
    <xdr:to>
      <xdr:col>8</xdr:col>
      <xdr:colOff>463945</xdr:colOff>
      <xdr:row>52</xdr:row>
      <xdr:rowOff>96333</xdr:rowOff>
    </xdr:to>
    <xdr:sp macro="" textlink="">
      <xdr:nvSpPr>
        <xdr:cNvPr id="79" name="TextBox 39">
          <a:extLst>
            <a:ext uri="{FF2B5EF4-FFF2-40B4-BE49-F238E27FC236}">
              <a16:creationId xmlns:a16="http://schemas.microsoft.com/office/drawing/2014/main" id="{00000000-0008-0000-0200-00004F000000}"/>
            </a:ext>
          </a:extLst>
        </xdr:cNvPr>
        <xdr:cNvSpPr txBox="1"/>
      </xdr:nvSpPr>
      <xdr:spPr>
        <a:xfrm>
          <a:off x="2960274" y="7745629"/>
          <a:ext cx="2467877" cy="273263"/>
        </a:xfrm>
        <a:prstGeom prst="rect">
          <a:avLst/>
        </a:prstGeom>
        <a:solidFill>
          <a:schemeClr val="accent4">
            <a:lumMod val="60000"/>
            <a:lumOff val="40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a:t>Rein Info</a:t>
          </a:r>
        </a:p>
      </xdr:txBody>
    </xdr:sp>
    <xdr:clientData/>
  </xdr:twoCellAnchor>
  <xdr:twoCellAnchor>
    <xdr:from>
      <xdr:col>1</xdr:col>
      <xdr:colOff>463909</xdr:colOff>
      <xdr:row>44</xdr:row>
      <xdr:rowOff>59175</xdr:rowOff>
    </xdr:from>
    <xdr:to>
      <xdr:col>4</xdr:col>
      <xdr:colOff>421401</xdr:colOff>
      <xdr:row>47</xdr:row>
      <xdr:rowOff>6552</xdr:rowOff>
    </xdr:to>
    <xdr:sp macro="" textlink="">
      <xdr:nvSpPr>
        <xdr:cNvPr id="80" name="TextBox 26">
          <a:extLst>
            <a:ext uri="{FF2B5EF4-FFF2-40B4-BE49-F238E27FC236}">
              <a16:creationId xmlns:a16="http://schemas.microsoft.com/office/drawing/2014/main" id="{00000000-0008-0000-0200-000050000000}"/>
            </a:ext>
          </a:extLst>
        </xdr:cNvPr>
        <xdr:cNvSpPr txBox="1"/>
      </xdr:nvSpPr>
      <xdr:spPr>
        <a:xfrm>
          <a:off x="800085" y="6726675"/>
          <a:ext cx="2030581" cy="418024"/>
        </a:xfrm>
        <a:prstGeom prst="rect">
          <a:avLst/>
        </a:prstGeom>
        <a:solidFill>
          <a:schemeClr val="accent4">
            <a:lumMod val="60000"/>
            <a:lumOff val="40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a:t>C2_CS BreakdownStructuredPdt</a:t>
          </a:r>
        </a:p>
      </xdr:txBody>
    </xdr:sp>
    <xdr:clientData/>
  </xdr:twoCellAnchor>
  <xdr:twoCellAnchor>
    <xdr:from>
      <xdr:col>9</xdr:col>
      <xdr:colOff>123265</xdr:colOff>
      <xdr:row>18</xdr:row>
      <xdr:rowOff>49868</xdr:rowOff>
    </xdr:from>
    <xdr:to>
      <xdr:col>9</xdr:col>
      <xdr:colOff>468966</xdr:colOff>
      <xdr:row>18</xdr:row>
      <xdr:rowOff>49868</xdr:rowOff>
    </xdr:to>
    <xdr:cxnSp macro="">
      <xdr:nvCxnSpPr>
        <xdr:cNvPr id="84" name="Straight Arrow Connector 83">
          <a:extLst>
            <a:ext uri="{FF2B5EF4-FFF2-40B4-BE49-F238E27FC236}">
              <a16:creationId xmlns:a16="http://schemas.microsoft.com/office/drawing/2014/main" id="{00000000-0008-0000-0200-000054000000}"/>
            </a:ext>
          </a:extLst>
        </xdr:cNvPr>
        <xdr:cNvCxnSpPr/>
      </xdr:nvCxnSpPr>
      <xdr:spPr>
        <a:xfrm flipV="1">
          <a:off x="5726206" y="2952192"/>
          <a:ext cx="345701"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85547</xdr:colOff>
      <xdr:row>22</xdr:row>
      <xdr:rowOff>33618</xdr:rowOff>
    </xdr:from>
    <xdr:to>
      <xdr:col>10</xdr:col>
      <xdr:colOff>246530</xdr:colOff>
      <xdr:row>28</xdr:row>
      <xdr:rowOff>137086</xdr:rowOff>
    </xdr:to>
    <xdr:cxnSp macro="">
      <xdr:nvCxnSpPr>
        <xdr:cNvPr id="86" name="Elbow Connector 85">
          <a:extLst>
            <a:ext uri="{FF2B5EF4-FFF2-40B4-BE49-F238E27FC236}">
              <a16:creationId xmlns:a16="http://schemas.microsoft.com/office/drawing/2014/main" id="{00000000-0008-0000-0200-000056000000}"/>
            </a:ext>
          </a:extLst>
        </xdr:cNvPr>
        <xdr:cNvCxnSpPr>
          <a:stCxn id="78" idx="3"/>
        </xdr:cNvCxnSpPr>
      </xdr:nvCxnSpPr>
      <xdr:spPr>
        <a:xfrm flipV="1">
          <a:off x="5049753" y="3563471"/>
          <a:ext cx="1438453" cy="1044762"/>
        </a:xfrm>
        <a:prstGeom prst="bentConnector3">
          <a:avLst>
            <a:gd name="adj1" fmla="val 99968"/>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209645</xdr:colOff>
      <xdr:row>46</xdr:row>
      <xdr:rowOff>130859</xdr:rowOff>
    </xdr:from>
    <xdr:to>
      <xdr:col>12</xdr:col>
      <xdr:colOff>305735</xdr:colOff>
      <xdr:row>48</xdr:row>
      <xdr:rowOff>75266</xdr:rowOff>
    </xdr:to>
    <xdr:sp macro="" textlink="">
      <xdr:nvSpPr>
        <xdr:cNvPr id="88" name="TextBox 60">
          <a:extLst>
            <a:ext uri="{FF2B5EF4-FFF2-40B4-BE49-F238E27FC236}">
              <a16:creationId xmlns:a16="http://schemas.microsoft.com/office/drawing/2014/main" id="{00000000-0008-0000-0200-000058000000}"/>
            </a:ext>
          </a:extLst>
        </xdr:cNvPr>
        <xdr:cNvSpPr txBox="1"/>
      </xdr:nvSpPr>
      <xdr:spPr>
        <a:xfrm>
          <a:off x="5812586" y="7425888"/>
          <a:ext cx="2012296" cy="258172"/>
        </a:xfrm>
        <a:prstGeom prst="rect">
          <a:avLst/>
        </a:prstGeom>
        <a:solidFill>
          <a:schemeClr val="accent4">
            <a:lumMod val="60000"/>
            <a:lumOff val="40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a:t>Discount Rate Info_</a:t>
          </a:r>
          <a:r>
            <a:rPr lang="en-SG" sz="1200">
              <a:solidFill>
                <a:srgbClr val="FF0000"/>
              </a:solidFill>
            </a:rPr>
            <a:t>FIE</a:t>
          </a:r>
        </a:p>
      </xdr:txBody>
    </xdr:sp>
    <xdr:clientData/>
  </xdr:twoCellAnchor>
  <xdr:twoCellAnchor>
    <xdr:from>
      <xdr:col>1</xdr:col>
      <xdr:colOff>173473</xdr:colOff>
      <xdr:row>32</xdr:row>
      <xdr:rowOff>152432</xdr:rowOff>
    </xdr:from>
    <xdr:to>
      <xdr:col>4</xdr:col>
      <xdr:colOff>205760</xdr:colOff>
      <xdr:row>36</xdr:row>
      <xdr:rowOff>94550</xdr:rowOff>
    </xdr:to>
    <xdr:sp macro="" textlink="">
      <xdr:nvSpPr>
        <xdr:cNvPr id="89" name="TextBox 62">
          <a:extLst>
            <a:ext uri="{FF2B5EF4-FFF2-40B4-BE49-F238E27FC236}">
              <a16:creationId xmlns:a16="http://schemas.microsoft.com/office/drawing/2014/main" id="{00000000-0008-0000-0200-000059000000}"/>
            </a:ext>
          </a:extLst>
        </xdr:cNvPr>
        <xdr:cNvSpPr txBox="1"/>
      </xdr:nvSpPr>
      <xdr:spPr>
        <a:xfrm>
          <a:off x="509649" y="4937344"/>
          <a:ext cx="2105376" cy="569647"/>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600" b="1"/>
            <a:t>Supplementary Information Tabs</a:t>
          </a:r>
        </a:p>
      </xdr:txBody>
    </xdr:sp>
    <xdr:clientData/>
  </xdr:twoCellAnchor>
  <xdr:twoCellAnchor>
    <xdr:from>
      <xdr:col>1</xdr:col>
      <xdr:colOff>159090</xdr:colOff>
      <xdr:row>5</xdr:row>
      <xdr:rowOff>46505</xdr:rowOff>
    </xdr:from>
    <xdr:to>
      <xdr:col>4</xdr:col>
      <xdr:colOff>381000</xdr:colOff>
      <xdr:row>10</xdr:row>
      <xdr:rowOff>89647</xdr:rowOff>
    </xdr:to>
    <xdr:sp macro="" textlink="">
      <xdr:nvSpPr>
        <xdr:cNvPr id="90" name="TextBox 64">
          <a:extLst>
            <a:ext uri="{FF2B5EF4-FFF2-40B4-BE49-F238E27FC236}">
              <a16:creationId xmlns:a16="http://schemas.microsoft.com/office/drawing/2014/main" id="{00000000-0008-0000-0200-00005A000000}"/>
            </a:ext>
          </a:extLst>
        </xdr:cNvPr>
        <xdr:cNvSpPr txBox="1"/>
      </xdr:nvSpPr>
      <xdr:spPr>
        <a:xfrm>
          <a:off x="495266" y="595593"/>
          <a:ext cx="2294999" cy="827554"/>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600" b="1"/>
            <a:t>RBC 2 CONSOLIDATION Input Tabs</a:t>
          </a:r>
        </a:p>
        <a:p>
          <a:r>
            <a:rPr lang="en-SG" sz="1600" b="1"/>
            <a:t>(if</a:t>
          </a:r>
          <a:r>
            <a:rPr lang="en-SG" sz="1600" b="1" baseline="0"/>
            <a:t> applicable)</a:t>
          </a:r>
          <a:endParaRPr lang="en-SG" sz="1600" b="1"/>
        </a:p>
      </xdr:txBody>
    </xdr:sp>
    <xdr:clientData/>
  </xdr:twoCellAnchor>
  <xdr:twoCellAnchor>
    <xdr:from>
      <xdr:col>9</xdr:col>
      <xdr:colOff>200949</xdr:colOff>
      <xdr:row>41</xdr:row>
      <xdr:rowOff>127812</xdr:rowOff>
    </xdr:from>
    <xdr:to>
      <xdr:col>12</xdr:col>
      <xdr:colOff>289214</xdr:colOff>
      <xdr:row>43</xdr:row>
      <xdr:rowOff>109567</xdr:rowOff>
    </xdr:to>
    <xdr:sp macro="" textlink="">
      <xdr:nvSpPr>
        <xdr:cNvPr id="98" name="TextBox 41">
          <a:extLst>
            <a:ext uri="{FF2B5EF4-FFF2-40B4-BE49-F238E27FC236}">
              <a16:creationId xmlns:a16="http://schemas.microsoft.com/office/drawing/2014/main" id="{00000000-0008-0000-0200-000062000000}"/>
            </a:ext>
          </a:extLst>
        </xdr:cNvPr>
        <xdr:cNvSpPr txBox="1"/>
      </xdr:nvSpPr>
      <xdr:spPr>
        <a:xfrm>
          <a:off x="5803890" y="6638430"/>
          <a:ext cx="2004471" cy="295519"/>
        </a:xfrm>
        <a:prstGeom prst="rect">
          <a:avLst/>
        </a:prstGeom>
        <a:solidFill>
          <a:schemeClr val="accent4">
            <a:lumMod val="60000"/>
            <a:lumOff val="40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a:t>MA_IP_Valn_</a:t>
          </a:r>
          <a:r>
            <a:rPr lang="en-SG" sz="1200">
              <a:solidFill>
                <a:srgbClr val="FF0000"/>
              </a:solidFill>
            </a:rPr>
            <a:t>FIE</a:t>
          </a:r>
        </a:p>
      </xdr:txBody>
    </xdr:sp>
    <xdr:clientData/>
  </xdr:twoCellAnchor>
  <xdr:twoCellAnchor>
    <xdr:from>
      <xdr:col>9</xdr:col>
      <xdr:colOff>28354</xdr:colOff>
      <xdr:row>37</xdr:row>
      <xdr:rowOff>21405</xdr:rowOff>
    </xdr:from>
    <xdr:to>
      <xdr:col>12</xdr:col>
      <xdr:colOff>506890</xdr:colOff>
      <xdr:row>49</xdr:row>
      <xdr:rowOff>153270</xdr:rowOff>
    </xdr:to>
    <xdr:sp macro="" textlink="">
      <xdr:nvSpPr>
        <xdr:cNvPr id="100" name="Rounded Rectangle 99">
          <a:extLst>
            <a:ext uri="{FF2B5EF4-FFF2-40B4-BE49-F238E27FC236}">
              <a16:creationId xmlns:a16="http://schemas.microsoft.com/office/drawing/2014/main" id="{00000000-0008-0000-0200-000064000000}"/>
            </a:ext>
          </a:extLst>
        </xdr:cNvPr>
        <xdr:cNvSpPr/>
      </xdr:nvSpPr>
      <xdr:spPr>
        <a:xfrm>
          <a:off x="5631295" y="5590729"/>
          <a:ext cx="2394742" cy="2014453"/>
        </a:xfrm>
        <a:prstGeom prst="roundRect">
          <a:avLst/>
        </a:prstGeom>
        <a:no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SG"/>
        </a:p>
      </xdr:txBody>
    </xdr:sp>
    <xdr:clientData/>
  </xdr:twoCellAnchor>
  <xdr:twoCellAnchor>
    <xdr:from>
      <xdr:col>9</xdr:col>
      <xdr:colOff>210367</xdr:colOff>
      <xdr:row>44</xdr:row>
      <xdr:rowOff>86932</xdr:rowOff>
    </xdr:from>
    <xdr:to>
      <xdr:col>12</xdr:col>
      <xdr:colOff>295457</xdr:colOff>
      <xdr:row>46</xdr:row>
      <xdr:rowOff>17889</xdr:rowOff>
    </xdr:to>
    <xdr:sp macro="" textlink="">
      <xdr:nvSpPr>
        <xdr:cNvPr id="102" name="TextBox 53">
          <a:extLst>
            <a:ext uri="{FF2B5EF4-FFF2-40B4-BE49-F238E27FC236}">
              <a16:creationId xmlns:a16="http://schemas.microsoft.com/office/drawing/2014/main" id="{00000000-0008-0000-0200-000066000000}"/>
            </a:ext>
          </a:extLst>
        </xdr:cNvPr>
        <xdr:cNvSpPr txBox="1"/>
      </xdr:nvSpPr>
      <xdr:spPr>
        <a:xfrm>
          <a:off x="5813308" y="7068197"/>
          <a:ext cx="2001296" cy="244721"/>
        </a:xfrm>
        <a:prstGeom prst="rect">
          <a:avLst/>
        </a:prstGeom>
        <a:solidFill>
          <a:schemeClr val="accent4">
            <a:lumMod val="60000"/>
            <a:lumOff val="40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US" sz="1200"/>
            <a:t>IP_SAA_</a:t>
          </a:r>
          <a:r>
            <a:rPr lang="en-US" sz="1200">
              <a:solidFill>
                <a:srgbClr val="FF0000"/>
              </a:solidFill>
            </a:rPr>
            <a:t>FIE</a:t>
          </a:r>
          <a:endParaRPr lang="en-SG" sz="1200">
            <a:solidFill>
              <a:srgbClr val="FF0000"/>
            </a:solidFill>
          </a:endParaRPr>
        </a:p>
      </xdr:txBody>
    </xdr:sp>
    <xdr:clientData/>
  </xdr:twoCellAnchor>
  <xdr:twoCellAnchor>
    <xdr:from>
      <xdr:col>6</xdr:col>
      <xdr:colOff>162359</xdr:colOff>
      <xdr:row>4</xdr:row>
      <xdr:rowOff>92636</xdr:rowOff>
    </xdr:from>
    <xdr:to>
      <xdr:col>13</xdr:col>
      <xdr:colOff>381776</xdr:colOff>
      <xdr:row>6</xdr:row>
      <xdr:rowOff>113690</xdr:rowOff>
    </xdr:to>
    <xdr:sp macro="" textlink="">
      <xdr:nvSpPr>
        <xdr:cNvPr id="59" name="TextBox 6">
          <a:extLst>
            <a:ext uri="{FF2B5EF4-FFF2-40B4-BE49-F238E27FC236}">
              <a16:creationId xmlns:a16="http://schemas.microsoft.com/office/drawing/2014/main" id="{00000000-0008-0000-0200-00003B000000}"/>
            </a:ext>
          </a:extLst>
        </xdr:cNvPr>
        <xdr:cNvSpPr txBox="1"/>
      </xdr:nvSpPr>
      <xdr:spPr>
        <a:xfrm>
          <a:off x="3849094" y="484842"/>
          <a:ext cx="4690564" cy="334819"/>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600" i="1"/>
            <a:t>Direction of arrows denote “Providing inputs to” </a:t>
          </a:r>
        </a:p>
      </xdr:txBody>
    </xdr:sp>
    <xdr:clientData/>
  </xdr:twoCellAnchor>
  <xdr:twoCellAnchor>
    <xdr:from>
      <xdr:col>19</xdr:col>
      <xdr:colOff>381000</xdr:colOff>
      <xdr:row>4</xdr:row>
      <xdr:rowOff>54339</xdr:rowOff>
    </xdr:from>
    <xdr:to>
      <xdr:col>27</xdr:col>
      <xdr:colOff>168089</xdr:colOff>
      <xdr:row>30</xdr:row>
      <xdr:rowOff>131294</xdr:rowOff>
    </xdr:to>
    <xdr:sp macro="" textlink="">
      <xdr:nvSpPr>
        <xdr:cNvPr id="47" name="Rectangle 46">
          <a:extLst>
            <a:ext uri="{FF2B5EF4-FFF2-40B4-BE49-F238E27FC236}">
              <a16:creationId xmlns:a16="http://schemas.microsoft.com/office/drawing/2014/main" id="{00000000-0008-0000-0200-00002F000000}"/>
            </a:ext>
          </a:extLst>
        </xdr:cNvPr>
        <xdr:cNvSpPr/>
      </xdr:nvSpPr>
      <xdr:spPr>
        <a:xfrm>
          <a:off x="12371294" y="760310"/>
          <a:ext cx="4896971" cy="4155896"/>
        </a:xfrm>
        <a:prstGeom prst="rect">
          <a:avLst/>
        </a:prstGeom>
        <a:solidFill>
          <a:schemeClr val="accent2">
            <a:lumMod val="40000"/>
            <a:lumOff val="60000"/>
            <a:alpha val="29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SG"/>
        </a:p>
      </xdr:txBody>
    </xdr:sp>
    <xdr:clientData/>
  </xdr:twoCellAnchor>
  <xdr:twoCellAnchor>
    <xdr:from>
      <xdr:col>1</xdr:col>
      <xdr:colOff>257140</xdr:colOff>
      <xdr:row>21</xdr:row>
      <xdr:rowOff>31238</xdr:rowOff>
    </xdr:from>
    <xdr:to>
      <xdr:col>4</xdr:col>
      <xdr:colOff>349653</xdr:colOff>
      <xdr:row>22</xdr:row>
      <xdr:rowOff>134951</xdr:rowOff>
    </xdr:to>
    <xdr:sp macro="" textlink="">
      <xdr:nvSpPr>
        <xdr:cNvPr id="53" name="TextBox 20">
          <a:extLst>
            <a:ext uri="{FF2B5EF4-FFF2-40B4-BE49-F238E27FC236}">
              <a16:creationId xmlns:a16="http://schemas.microsoft.com/office/drawing/2014/main" id="{00000000-0008-0000-0200-000035000000}"/>
            </a:ext>
          </a:extLst>
        </xdr:cNvPr>
        <xdr:cNvSpPr txBox="1"/>
      </xdr:nvSpPr>
      <xdr:spPr>
        <a:xfrm>
          <a:off x="593316" y="3090444"/>
          <a:ext cx="2165602" cy="260595"/>
        </a:xfrm>
        <a:prstGeom prst="rect">
          <a:avLst/>
        </a:prstGeom>
        <a:solidFill>
          <a:schemeClr val="accent1">
            <a:lumMod val="20000"/>
            <a:lumOff val="80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a:t>HRG_</a:t>
          </a:r>
          <a:r>
            <a:rPr lang="en-SG" sz="1200">
              <a:solidFill>
                <a:srgbClr val="FF0000"/>
              </a:solidFill>
            </a:rPr>
            <a:t>FIE</a:t>
          </a:r>
          <a:r>
            <a:rPr lang="en-SG" sz="1200"/>
            <a:t> (2)_MA</a:t>
          </a:r>
        </a:p>
      </xdr:txBody>
    </xdr:sp>
    <xdr:clientData/>
  </xdr:twoCellAnchor>
  <xdr:twoCellAnchor>
    <xdr:from>
      <xdr:col>1</xdr:col>
      <xdr:colOff>257140</xdr:colOff>
      <xdr:row>23</xdr:row>
      <xdr:rowOff>58907</xdr:rowOff>
    </xdr:from>
    <xdr:to>
      <xdr:col>4</xdr:col>
      <xdr:colOff>349653</xdr:colOff>
      <xdr:row>25</xdr:row>
      <xdr:rowOff>5738</xdr:rowOff>
    </xdr:to>
    <xdr:sp macro="" textlink="">
      <xdr:nvSpPr>
        <xdr:cNvPr id="54" name="TextBox 21">
          <a:extLst>
            <a:ext uri="{FF2B5EF4-FFF2-40B4-BE49-F238E27FC236}">
              <a16:creationId xmlns:a16="http://schemas.microsoft.com/office/drawing/2014/main" id="{00000000-0008-0000-0200-000036000000}"/>
            </a:ext>
          </a:extLst>
        </xdr:cNvPr>
        <xdr:cNvSpPr txBox="1"/>
      </xdr:nvSpPr>
      <xdr:spPr>
        <a:xfrm>
          <a:off x="593316" y="3431878"/>
          <a:ext cx="2165602" cy="260595"/>
        </a:xfrm>
        <a:prstGeom prst="rect">
          <a:avLst/>
        </a:prstGeom>
        <a:solidFill>
          <a:schemeClr val="accent1">
            <a:lumMod val="20000"/>
            <a:lumOff val="80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a:t>HRG_</a:t>
          </a:r>
          <a:r>
            <a:rPr lang="en-SG" sz="1200">
              <a:solidFill>
                <a:srgbClr val="FF0000"/>
              </a:solidFill>
            </a:rPr>
            <a:t>FIE</a:t>
          </a:r>
          <a:r>
            <a:rPr lang="en-SG" sz="1200"/>
            <a:t> (2)_Non</a:t>
          </a:r>
          <a:r>
            <a:rPr lang="en-SG" sz="1200" baseline="0"/>
            <a:t> </a:t>
          </a:r>
          <a:r>
            <a:rPr lang="en-SG" sz="1200"/>
            <a:t>MA</a:t>
          </a:r>
        </a:p>
      </xdr:txBody>
    </xdr:sp>
    <xdr:clientData/>
  </xdr:twoCellAnchor>
  <xdr:twoCellAnchor>
    <xdr:from>
      <xdr:col>1</xdr:col>
      <xdr:colOff>246530</xdr:colOff>
      <xdr:row>11</xdr:row>
      <xdr:rowOff>97679</xdr:rowOff>
    </xdr:from>
    <xdr:to>
      <xdr:col>4</xdr:col>
      <xdr:colOff>275291</xdr:colOff>
      <xdr:row>14</xdr:row>
      <xdr:rowOff>112059</xdr:rowOff>
    </xdr:to>
    <xdr:sp macro="" textlink="">
      <xdr:nvSpPr>
        <xdr:cNvPr id="11" name="TextBox 10">
          <a:extLst>
            <a:ext uri="{FF2B5EF4-FFF2-40B4-BE49-F238E27FC236}">
              <a16:creationId xmlns:a16="http://schemas.microsoft.com/office/drawing/2014/main" id="{960F861B-F567-3A40-AA50-41B9268B3CD2}"/>
            </a:ext>
          </a:extLst>
        </xdr:cNvPr>
        <xdr:cNvSpPr txBox="1"/>
      </xdr:nvSpPr>
      <xdr:spPr>
        <a:xfrm>
          <a:off x="582706" y="1588061"/>
          <a:ext cx="2101850" cy="4850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SG" sz="1100" b="1" u="sng">
              <a:solidFill>
                <a:srgbClr val="FF0000"/>
              </a:solidFill>
            </a:rPr>
            <a:t>Info to be collected for FIEs' life business only</a:t>
          </a:r>
        </a:p>
      </xdr:txBody>
    </xdr:sp>
    <xdr:clientData/>
  </xdr:twoCellAnchor>
  <xdr:twoCellAnchor>
    <xdr:from>
      <xdr:col>5</xdr:col>
      <xdr:colOff>602690</xdr:colOff>
      <xdr:row>15</xdr:row>
      <xdr:rowOff>109220</xdr:rowOff>
    </xdr:from>
    <xdr:to>
      <xdr:col>9</xdr:col>
      <xdr:colOff>49045</xdr:colOff>
      <xdr:row>21</xdr:row>
      <xdr:rowOff>30632</xdr:rowOff>
    </xdr:to>
    <xdr:sp macro="" textlink="">
      <xdr:nvSpPr>
        <xdr:cNvPr id="15" name="TextBox 31">
          <a:extLst>
            <a:ext uri="{FF2B5EF4-FFF2-40B4-BE49-F238E27FC236}">
              <a16:creationId xmlns:a16="http://schemas.microsoft.com/office/drawing/2014/main" id="{60CAE05D-BD7B-4A78-8C19-20C5C25356EF}"/>
            </a:ext>
          </a:extLst>
        </xdr:cNvPr>
        <xdr:cNvSpPr txBox="1"/>
      </xdr:nvSpPr>
      <xdr:spPr>
        <a:xfrm>
          <a:off x="3650690" y="2540896"/>
          <a:ext cx="2001296" cy="862707"/>
        </a:xfrm>
        <a:prstGeom prst="rect">
          <a:avLst/>
        </a:prstGeom>
        <a:solidFill>
          <a:schemeClr val="accent5">
            <a:lumMod val="75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b="1">
              <a:solidFill>
                <a:schemeClr val="bg1"/>
              </a:solidFill>
            </a:rPr>
            <a:t>ENTITY LEVEL INFO– </a:t>
          </a:r>
          <a:r>
            <a:rPr lang="en-SG" sz="1200" b="0">
              <a:solidFill>
                <a:schemeClr val="bg1"/>
              </a:solidFill>
            </a:rPr>
            <a:t>BREAKDOWN OF CAPITAL REQUIREMENTS AT ENTITY LEVEL</a:t>
          </a:r>
          <a:endParaRPr lang="en-SG" sz="1200">
            <a:solidFill>
              <a:schemeClr val="bg1"/>
            </a:solidFill>
          </a:endParaRPr>
        </a:p>
      </xdr:txBody>
    </xdr:sp>
    <xdr:clientData/>
  </xdr:twoCellAnchor>
  <xdr:twoCellAnchor>
    <xdr:from>
      <xdr:col>5</xdr:col>
      <xdr:colOff>218328</xdr:colOff>
      <xdr:row>18</xdr:row>
      <xdr:rowOff>69251</xdr:rowOff>
    </xdr:from>
    <xdr:to>
      <xdr:col>5</xdr:col>
      <xdr:colOff>570379</xdr:colOff>
      <xdr:row>18</xdr:row>
      <xdr:rowOff>69251</xdr:rowOff>
    </xdr:to>
    <xdr:cxnSp macro="">
      <xdr:nvCxnSpPr>
        <xdr:cNvPr id="18" name="Straight Arrow Connector 17">
          <a:extLst>
            <a:ext uri="{FF2B5EF4-FFF2-40B4-BE49-F238E27FC236}">
              <a16:creationId xmlns:a16="http://schemas.microsoft.com/office/drawing/2014/main" id="{E8C2E689-03E3-415A-8A19-C735C6E37988}"/>
            </a:ext>
          </a:extLst>
        </xdr:cNvPr>
        <xdr:cNvCxnSpPr/>
      </xdr:nvCxnSpPr>
      <xdr:spPr>
        <a:xfrm flipV="1">
          <a:off x="3266328" y="2971575"/>
          <a:ext cx="352051"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608293</xdr:colOff>
      <xdr:row>12</xdr:row>
      <xdr:rowOff>28150</xdr:rowOff>
    </xdr:from>
    <xdr:to>
      <xdr:col>23</xdr:col>
      <xdr:colOff>124680</xdr:colOff>
      <xdr:row>18</xdr:row>
      <xdr:rowOff>25194</xdr:rowOff>
    </xdr:to>
    <xdr:sp macro="" textlink="">
      <xdr:nvSpPr>
        <xdr:cNvPr id="20" name="TextBox 4">
          <a:extLst>
            <a:ext uri="{FF2B5EF4-FFF2-40B4-BE49-F238E27FC236}">
              <a16:creationId xmlns:a16="http://schemas.microsoft.com/office/drawing/2014/main" id="{14CB9B41-2F2B-4FE7-920F-259AA13FE129}"/>
            </a:ext>
          </a:extLst>
        </xdr:cNvPr>
        <xdr:cNvSpPr txBox="1"/>
      </xdr:nvSpPr>
      <xdr:spPr>
        <a:xfrm>
          <a:off x="12598587" y="1989179"/>
          <a:ext cx="2071328" cy="938339"/>
        </a:xfrm>
        <a:prstGeom prst="rect">
          <a:avLst/>
        </a:prstGeom>
        <a:solidFill>
          <a:schemeClr val="accent2">
            <a:lumMod val="40000"/>
            <a:lumOff val="60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SG" sz="1200" b="1"/>
            <a:t>Form 4A </a:t>
          </a:r>
        </a:p>
        <a:p>
          <a:pPr marL="0" marR="0" lvl="0" indent="0" algn="l" defTabSz="914400" rtl="0" eaLnBrk="1" fontAlgn="auto" latinLnBrk="0" hangingPunct="1">
            <a:lnSpc>
              <a:spcPct val="100000"/>
            </a:lnSpc>
            <a:spcBef>
              <a:spcPts val="0"/>
            </a:spcBef>
            <a:spcAft>
              <a:spcPts val="0"/>
            </a:spcAft>
            <a:buClrTx/>
            <a:buSzTx/>
            <a:buFontTx/>
            <a:buNone/>
            <a:tabLst/>
            <a:defRPr/>
          </a:pPr>
          <a:r>
            <a:rPr lang="en-SG" sz="1200"/>
            <a:t>– </a:t>
          </a:r>
          <a:r>
            <a:rPr lang="en-SG" sz="1200" kern="1200">
              <a:solidFill>
                <a:schemeClr val="tx1"/>
              </a:solidFill>
              <a:effectLst/>
              <a:latin typeface="+mn-lt"/>
              <a:ea typeface="+mn-ea"/>
              <a:cs typeface="+mn-cs"/>
            </a:rPr>
            <a:t> STATEMENT OF GROUP CAPITAL ADEQUACY RATIO</a:t>
          </a:r>
          <a:endParaRPr lang="en-SG" sz="1200"/>
        </a:p>
      </xdr:txBody>
    </xdr:sp>
    <xdr:clientData/>
  </xdr:twoCellAnchor>
  <xdr:twoCellAnchor>
    <xdr:from>
      <xdr:col>19</xdr:col>
      <xdr:colOff>475280</xdr:colOff>
      <xdr:row>4</xdr:row>
      <xdr:rowOff>134469</xdr:rowOff>
    </xdr:from>
    <xdr:to>
      <xdr:col>23</xdr:col>
      <xdr:colOff>5356</xdr:colOff>
      <xdr:row>8</xdr:row>
      <xdr:rowOff>62020</xdr:rowOff>
    </xdr:to>
    <xdr:sp macro="" textlink="">
      <xdr:nvSpPr>
        <xdr:cNvPr id="21" name="TextBox 66">
          <a:extLst>
            <a:ext uri="{FF2B5EF4-FFF2-40B4-BE49-F238E27FC236}">
              <a16:creationId xmlns:a16="http://schemas.microsoft.com/office/drawing/2014/main" id="{407777BF-AA5D-4625-B83F-9A46B662E059}"/>
            </a:ext>
          </a:extLst>
        </xdr:cNvPr>
        <xdr:cNvSpPr txBox="1"/>
      </xdr:nvSpPr>
      <xdr:spPr>
        <a:xfrm>
          <a:off x="12465574" y="840440"/>
          <a:ext cx="2085017" cy="555080"/>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600" b="1"/>
            <a:t>Main Reporting Forms</a:t>
          </a:r>
        </a:p>
      </xdr:txBody>
    </xdr:sp>
    <xdr:clientData/>
  </xdr:twoCellAnchor>
  <xdr:twoCellAnchor>
    <xdr:from>
      <xdr:col>23</xdr:col>
      <xdr:colOff>303974</xdr:colOff>
      <xdr:row>12</xdr:row>
      <xdr:rowOff>29091</xdr:rowOff>
    </xdr:from>
    <xdr:to>
      <xdr:col>26</xdr:col>
      <xdr:colOff>474971</xdr:colOff>
      <xdr:row>18</xdr:row>
      <xdr:rowOff>39549</xdr:rowOff>
    </xdr:to>
    <xdr:sp macro="" textlink="">
      <xdr:nvSpPr>
        <xdr:cNvPr id="22" name="TextBox 5">
          <a:extLst>
            <a:ext uri="{FF2B5EF4-FFF2-40B4-BE49-F238E27FC236}">
              <a16:creationId xmlns:a16="http://schemas.microsoft.com/office/drawing/2014/main" id="{8BB83752-35F1-40AA-838B-8B4B08A65F8E}"/>
            </a:ext>
          </a:extLst>
        </xdr:cNvPr>
        <xdr:cNvSpPr txBox="1"/>
      </xdr:nvSpPr>
      <xdr:spPr>
        <a:xfrm>
          <a:off x="14849209" y="1990120"/>
          <a:ext cx="2087203" cy="951753"/>
        </a:xfrm>
        <a:prstGeom prst="rect">
          <a:avLst/>
        </a:prstGeom>
        <a:solidFill>
          <a:schemeClr val="accent2">
            <a:lumMod val="40000"/>
            <a:lumOff val="60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b="1"/>
            <a:t>Notes to Form 4A</a:t>
          </a:r>
          <a:endParaRPr lang="en-SG" sz="1200">
            <a:effectLst/>
          </a:endParaRPr>
        </a:p>
      </xdr:txBody>
    </xdr:sp>
    <xdr:clientData/>
  </xdr:twoCellAnchor>
  <xdr:twoCellAnchor>
    <xdr:from>
      <xdr:col>13</xdr:col>
      <xdr:colOff>459442</xdr:colOff>
      <xdr:row>4</xdr:row>
      <xdr:rowOff>78441</xdr:rowOff>
    </xdr:from>
    <xdr:to>
      <xdr:col>19</xdr:col>
      <xdr:colOff>78441</xdr:colOff>
      <xdr:row>31</xdr:row>
      <xdr:rowOff>47666</xdr:rowOff>
    </xdr:to>
    <xdr:sp macro="" textlink="">
      <xdr:nvSpPr>
        <xdr:cNvPr id="24" name="Rectangle 23">
          <a:extLst>
            <a:ext uri="{FF2B5EF4-FFF2-40B4-BE49-F238E27FC236}">
              <a16:creationId xmlns:a16="http://schemas.microsoft.com/office/drawing/2014/main" id="{5FD7CCDA-9C15-4187-929A-FF5CF8BF1EEA}"/>
            </a:ext>
          </a:extLst>
        </xdr:cNvPr>
        <xdr:cNvSpPr/>
      </xdr:nvSpPr>
      <xdr:spPr>
        <a:xfrm>
          <a:off x="8617324" y="784412"/>
          <a:ext cx="3451411" cy="4205048"/>
        </a:xfrm>
        <a:prstGeom prst="rect">
          <a:avLst/>
        </a:prstGeom>
        <a:solidFill>
          <a:schemeClr val="bg2">
            <a:lumMod val="90000"/>
            <a:alpha val="29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n-SG"/>
        </a:p>
      </xdr:txBody>
    </xdr:sp>
    <xdr:clientData/>
  </xdr:twoCellAnchor>
  <xdr:twoCellAnchor>
    <xdr:from>
      <xdr:col>13</xdr:col>
      <xdr:colOff>571500</xdr:colOff>
      <xdr:row>5</xdr:row>
      <xdr:rowOff>30442</xdr:rowOff>
    </xdr:from>
    <xdr:to>
      <xdr:col>17</xdr:col>
      <xdr:colOff>305207</xdr:colOff>
      <xdr:row>10</xdr:row>
      <xdr:rowOff>145675</xdr:rowOff>
    </xdr:to>
    <xdr:sp macro="" textlink="">
      <xdr:nvSpPr>
        <xdr:cNvPr id="26" name="TextBox 64">
          <a:extLst>
            <a:ext uri="{FF2B5EF4-FFF2-40B4-BE49-F238E27FC236}">
              <a16:creationId xmlns:a16="http://schemas.microsoft.com/office/drawing/2014/main" id="{F93658B1-3C50-4325-92E7-3EEAAA06CDB2}"/>
            </a:ext>
          </a:extLst>
        </xdr:cNvPr>
        <xdr:cNvSpPr txBox="1"/>
      </xdr:nvSpPr>
      <xdr:spPr>
        <a:xfrm>
          <a:off x="8729382" y="579530"/>
          <a:ext cx="2288649" cy="899645"/>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SG" sz="1600" b="1"/>
            <a:t>AGGREGATION METHOD Input Tabs</a:t>
          </a:r>
        </a:p>
        <a:p>
          <a:pPr marL="0" marR="0" lvl="0" indent="0" algn="l" defTabSz="914400" rtl="0" eaLnBrk="1" fontAlgn="auto" latinLnBrk="0" hangingPunct="1">
            <a:lnSpc>
              <a:spcPct val="100000"/>
            </a:lnSpc>
            <a:spcBef>
              <a:spcPts val="0"/>
            </a:spcBef>
            <a:spcAft>
              <a:spcPts val="0"/>
            </a:spcAft>
            <a:buClrTx/>
            <a:buSzTx/>
            <a:buFontTx/>
            <a:buNone/>
            <a:tabLst/>
            <a:defRPr/>
          </a:pPr>
          <a:r>
            <a:rPr lang="en-SG" sz="1800" b="1" kern="1200">
              <a:solidFill>
                <a:schemeClr val="tx1"/>
              </a:solidFill>
              <a:effectLst/>
              <a:latin typeface="+mn-lt"/>
              <a:ea typeface="+mn-ea"/>
              <a:cs typeface="+mn-cs"/>
            </a:rPr>
            <a:t>(if</a:t>
          </a:r>
          <a:r>
            <a:rPr lang="en-SG" sz="1800" b="1" kern="1200" baseline="0">
              <a:solidFill>
                <a:schemeClr val="tx1"/>
              </a:solidFill>
              <a:effectLst/>
              <a:latin typeface="+mn-lt"/>
              <a:ea typeface="+mn-ea"/>
              <a:cs typeface="+mn-cs"/>
            </a:rPr>
            <a:t> applicable)</a:t>
          </a:r>
          <a:endParaRPr lang="en-SG" sz="1600">
            <a:effectLst/>
          </a:endParaRPr>
        </a:p>
      </xdr:txBody>
    </xdr:sp>
    <xdr:clientData/>
  </xdr:twoCellAnchor>
  <xdr:twoCellAnchor>
    <xdr:from>
      <xdr:col>14</xdr:col>
      <xdr:colOff>75826</xdr:colOff>
      <xdr:row>12</xdr:row>
      <xdr:rowOff>67567</xdr:rowOff>
    </xdr:from>
    <xdr:to>
      <xdr:col>17</xdr:col>
      <xdr:colOff>344272</xdr:colOff>
      <xdr:row>15</xdr:row>
      <xdr:rowOff>67235</xdr:rowOff>
    </xdr:to>
    <xdr:sp macro="" textlink="">
      <xdr:nvSpPr>
        <xdr:cNvPr id="27" name="TextBox 20">
          <a:extLst>
            <a:ext uri="{FF2B5EF4-FFF2-40B4-BE49-F238E27FC236}">
              <a16:creationId xmlns:a16="http://schemas.microsoft.com/office/drawing/2014/main" id="{3FB40A5D-8175-4BB7-8730-4C4F268CC7A5}"/>
            </a:ext>
          </a:extLst>
        </xdr:cNvPr>
        <xdr:cNvSpPr txBox="1"/>
      </xdr:nvSpPr>
      <xdr:spPr>
        <a:xfrm>
          <a:off x="8872444" y="2028596"/>
          <a:ext cx="2184652" cy="470315"/>
        </a:xfrm>
        <a:prstGeom prst="rect">
          <a:avLst/>
        </a:prstGeom>
        <a:solidFill>
          <a:schemeClr val="bg2">
            <a:lumMod val="75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a:t>AGGREGATION METHOD</a:t>
          </a:r>
        </a:p>
        <a:p>
          <a:r>
            <a:rPr lang="en-SG" sz="1200" b="0" kern="1200">
              <a:solidFill>
                <a:schemeClr val="tx1"/>
              </a:solidFill>
              <a:effectLst/>
              <a:latin typeface="+mn-lt"/>
              <a:ea typeface="+mn-ea"/>
              <a:cs typeface="+mn-cs"/>
            </a:rPr>
            <a:t>- INPUTS TO FORM 4A</a:t>
          </a:r>
          <a:endParaRPr lang="en-SG" sz="1200"/>
        </a:p>
      </xdr:txBody>
    </xdr:sp>
    <xdr:clientData/>
  </xdr:twoCellAnchor>
  <xdr:twoCellAnchor>
    <xdr:from>
      <xdr:col>9</xdr:col>
      <xdr:colOff>148853</xdr:colOff>
      <xdr:row>37</xdr:row>
      <xdr:rowOff>116915</xdr:rowOff>
    </xdr:from>
    <xdr:to>
      <xdr:col>12</xdr:col>
      <xdr:colOff>340847</xdr:colOff>
      <xdr:row>41</xdr:row>
      <xdr:rowOff>150531</xdr:rowOff>
    </xdr:to>
    <xdr:sp macro="" textlink="">
      <xdr:nvSpPr>
        <xdr:cNvPr id="28" name="TextBox 27">
          <a:extLst>
            <a:ext uri="{FF2B5EF4-FFF2-40B4-BE49-F238E27FC236}">
              <a16:creationId xmlns:a16="http://schemas.microsoft.com/office/drawing/2014/main" id="{3133B098-0FB1-41A0-8718-9BD8697B8972}"/>
            </a:ext>
          </a:extLst>
        </xdr:cNvPr>
        <xdr:cNvSpPr txBox="1"/>
      </xdr:nvSpPr>
      <xdr:spPr>
        <a:xfrm>
          <a:off x="5751794" y="6000003"/>
          <a:ext cx="2108200" cy="661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SG" sz="1100" b="1" u="sng">
              <a:solidFill>
                <a:srgbClr val="FF0000"/>
              </a:solidFill>
            </a:rPr>
            <a:t>Info to be collected for FIEs' life business only where</a:t>
          </a:r>
          <a:r>
            <a:rPr lang="en-SG" sz="1100" b="1" u="sng" baseline="0">
              <a:solidFill>
                <a:srgbClr val="FF0000"/>
              </a:solidFill>
            </a:rPr>
            <a:t> MA and/ or IP apply</a:t>
          </a:r>
          <a:endParaRPr lang="en-SG" sz="1100" b="1" u="sng">
            <a:solidFill>
              <a:srgbClr val="FF0000"/>
            </a:solidFill>
          </a:endParaRPr>
        </a:p>
      </xdr:txBody>
    </xdr:sp>
    <xdr:clientData/>
  </xdr:twoCellAnchor>
  <xdr:twoCellAnchor>
    <xdr:from>
      <xdr:col>11</xdr:col>
      <xdr:colOff>216088</xdr:colOff>
      <xdr:row>3</xdr:row>
      <xdr:rowOff>83299</xdr:rowOff>
    </xdr:from>
    <xdr:to>
      <xdr:col>23</xdr:col>
      <xdr:colOff>588571</xdr:colOff>
      <xdr:row>7</xdr:row>
      <xdr:rowOff>56402</xdr:rowOff>
    </xdr:to>
    <xdr:cxnSp macro="">
      <xdr:nvCxnSpPr>
        <xdr:cNvPr id="51" name="Elbow Connector 84">
          <a:extLst>
            <a:ext uri="{FF2B5EF4-FFF2-40B4-BE49-F238E27FC236}">
              <a16:creationId xmlns:a16="http://schemas.microsoft.com/office/drawing/2014/main" id="{7564A14D-8095-4564-AE3E-6906F956C99E}"/>
            </a:ext>
          </a:extLst>
        </xdr:cNvPr>
        <xdr:cNvCxnSpPr/>
      </xdr:nvCxnSpPr>
      <xdr:spPr>
        <a:xfrm rot="16200000" flipH="1">
          <a:off x="10818012" y="-3082775"/>
          <a:ext cx="597458" cy="8034131"/>
        </a:xfrm>
        <a:prstGeom prst="bentConnector3">
          <a:avLst>
            <a:gd name="adj1" fmla="val -38467"/>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132980</xdr:colOff>
      <xdr:row>3</xdr:row>
      <xdr:rowOff>126441</xdr:rowOff>
    </xdr:from>
    <xdr:to>
      <xdr:col>23</xdr:col>
      <xdr:colOff>336177</xdr:colOff>
      <xdr:row>5</xdr:row>
      <xdr:rowOff>97679</xdr:rowOff>
    </xdr:to>
    <xdr:grpSp>
      <xdr:nvGrpSpPr>
        <xdr:cNvPr id="112" name="Group 111">
          <a:extLst>
            <a:ext uri="{FF2B5EF4-FFF2-40B4-BE49-F238E27FC236}">
              <a16:creationId xmlns:a16="http://schemas.microsoft.com/office/drawing/2014/main" id="{FFAF4127-5B9A-287F-124D-39F06B6F3901}"/>
            </a:ext>
          </a:extLst>
        </xdr:cNvPr>
        <xdr:cNvGrpSpPr/>
      </xdr:nvGrpSpPr>
      <xdr:grpSpPr>
        <a:xfrm>
          <a:off x="10195862" y="672354"/>
          <a:ext cx="4671169" cy="288178"/>
          <a:chOff x="10199037" y="605118"/>
          <a:chExt cx="4059702" cy="285003"/>
        </a:xfrm>
      </xdr:grpSpPr>
      <xdr:cxnSp macro="">
        <xdr:nvCxnSpPr>
          <xdr:cNvPr id="73" name="Elbow Connector 84">
            <a:extLst>
              <a:ext uri="{FF2B5EF4-FFF2-40B4-BE49-F238E27FC236}">
                <a16:creationId xmlns:a16="http://schemas.microsoft.com/office/drawing/2014/main" id="{A04CD98D-25FC-4736-A68D-7ABE78DEE2B4}"/>
              </a:ext>
            </a:extLst>
          </xdr:cNvPr>
          <xdr:cNvCxnSpPr/>
        </xdr:nvCxnSpPr>
        <xdr:spPr>
          <a:xfrm>
            <a:off x="10199037" y="605121"/>
            <a:ext cx="4059702" cy="285000"/>
          </a:xfrm>
          <a:prstGeom prst="bentConnector3">
            <a:avLst>
              <a:gd name="adj1" fmla="val 9996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0" name="Straight Connector 109">
            <a:extLst>
              <a:ext uri="{FF2B5EF4-FFF2-40B4-BE49-F238E27FC236}">
                <a16:creationId xmlns:a16="http://schemas.microsoft.com/office/drawing/2014/main" id="{985A8E0D-5E4F-5AB8-11AB-1057320EC08F}"/>
              </a:ext>
            </a:extLst>
          </xdr:cNvPr>
          <xdr:cNvCxnSpPr/>
        </xdr:nvCxnSpPr>
        <xdr:spPr>
          <a:xfrm>
            <a:off x="10205383" y="605118"/>
            <a:ext cx="3175" cy="208056"/>
          </a:xfrm>
          <a:prstGeom prst="line">
            <a:avLst/>
          </a:prstGeom>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11</xdr:col>
      <xdr:colOff>145676</xdr:colOff>
      <xdr:row>0</xdr:row>
      <xdr:rowOff>108884</xdr:rowOff>
    </xdr:from>
    <xdr:to>
      <xdr:col>13</xdr:col>
      <xdr:colOff>630704</xdr:colOff>
      <xdr:row>2</xdr:row>
      <xdr:rowOff>54671</xdr:rowOff>
    </xdr:to>
    <xdr:sp macro="" textlink="">
      <xdr:nvSpPr>
        <xdr:cNvPr id="113" name="TextBox 6">
          <a:extLst>
            <a:ext uri="{FF2B5EF4-FFF2-40B4-BE49-F238E27FC236}">
              <a16:creationId xmlns:a16="http://schemas.microsoft.com/office/drawing/2014/main" id="{8C9AD0D3-4457-46E9-A18A-C123CF414A6D}"/>
            </a:ext>
          </a:extLst>
        </xdr:cNvPr>
        <xdr:cNvSpPr txBox="1"/>
      </xdr:nvSpPr>
      <xdr:spPr>
        <a:xfrm>
          <a:off x="7026088" y="108884"/>
          <a:ext cx="1762498" cy="337993"/>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400" i="1"/>
            <a:t>where</a:t>
          </a:r>
          <a:r>
            <a:rPr lang="en-SG" sz="1400" i="1" baseline="0"/>
            <a:t> applicable</a:t>
          </a:r>
          <a:endParaRPr lang="en-SG" sz="1400" i="1"/>
        </a:p>
      </xdr:txBody>
    </xdr:sp>
    <xdr:clientData/>
  </xdr:twoCellAnchor>
  <xdr:twoCellAnchor>
    <xdr:from>
      <xdr:col>16</xdr:col>
      <xdr:colOff>36793</xdr:colOff>
      <xdr:row>2</xdr:row>
      <xdr:rowOff>30443</xdr:rowOff>
    </xdr:from>
    <xdr:to>
      <xdr:col>18</xdr:col>
      <xdr:colOff>521820</xdr:colOff>
      <xdr:row>4</xdr:row>
      <xdr:rowOff>61021</xdr:rowOff>
    </xdr:to>
    <xdr:sp macro="" textlink="">
      <xdr:nvSpPr>
        <xdr:cNvPr id="114" name="TextBox 6">
          <a:extLst>
            <a:ext uri="{FF2B5EF4-FFF2-40B4-BE49-F238E27FC236}">
              <a16:creationId xmlns:a16="http://schemas.microsoft.com/office/drawing/2014/main" id="{A47BA691-21EB-449A-B124-601BD40C4141}"/>
            </a:ext>
          </a:extLst>
        </xdr:cNvPr>
        <xdr:cNvSpPr txBox="1"/>
      </xdr:nvSpPr>
      <xdr:spPr>
        <a:xfrm>
          <a:off x="10110881" y="422649"/>
          <a:ext cx="1762498" cy="344343"/>
        </a:xfrm>
        <a:prstGeom prst="rect">
          <a:avLst/>
        </a:prstGeom>
        <a:noFill/>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400" i="1"/>
            <a:t>where</a:t>
          </a:r>
          <a:r>
            <a:rPr lang="en-SG" sz="1400" i="1" baseline="0"/>
            <a:t> applicable</a:t>
          </a:r>
          <a:endParaRPr lang="en-SG" sz="1400" i="1"/>
        </a:p>
      </xdr:txBody>
    </xdr:sp>
    <xdr:clientData/>
  </xdr:twoCellAnchor>
  <xdr:twoCellAnchor>
    <xdr:from>
      <xdr:col>9</xdr:col>
      <xdr:colOff>504265</xdr:colOff>
      <xdr:row>9</xdr:row>
      <xdr:rowOff>30444</xdr:rowOff>
    </xdr:from>
    <xdr:to>
      <xdr:col>12</xdr:col>
      <xdr:colOff>589355</xdr:colOff>
      <xdr:row>14</xdr:row>
      <xdr:rowOff>137314</xdr:rowOff>
    </xdr:to>
    <xdr:sp macro="" textlink="">
      <xdr:nvSpPr>
        <xdr:cNvPr id="2" name="TextBox 31">
          <a:extLst>
            <a:ext uri="{FF2B5EF4-FFF2-40B4-BE49-F238E27FC236}">
              <a16:creationId xmlns:a16="http://schemas.microsoft.com/office/drawing/2014/main" id="{AA3D7EAB-EC7F-4869-B529-D712C4F242EC}"/>
            </a:ext>
          </a:extLst>
        </xdr:cNvPr>
        <xdr:cNvSpPr txBox="1"/>
      </xdr:nvSpPr>
      <xdr:spPr>
        <a:xfrm>
          <a:off x="6107206" y="1520826"/>
          <a:ext cx="2001296" cy="891282"/>
        </a:xfrm>
        <a:prstGeom prst="rect">
          <a:avLst/>
        </a:prstGeom>
        <a:solidFill>
          <a:schemeClr val="accent5">
            <a:lumMod val="75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r>
            <a:rPr lang="en-SG" sz="1200" b="1">
              <a:solidFill>
                <a:schemeClr val="bg1"/>
              </a:solidFill>
            </a:rPr>
            <a:t>ADJUSTMENTS </a:t>
          </a:r>
        </a:p>
        <a:p>
          <a:r>
            <a:rPr lang="en-SG" sz="1200" b="0">
              <a:solidFill>
                <a:schemeClr val="bg1"/>
              </a:solidFill>
            </a:rPr>
            <a:t>(RBC 2 CONSOLIDATION) - INPUTS TO FORM 4A</a:t>
          </a:r>
        </a:p>
      </xdr:txBody>
    </xdr:sp>
    <xdr:clientData/>
  </xdr:twoCellAnchor>
  <xdr:twoCellAnchor>
    <xdr:from>
      <xdr:col>20</xdr:col>
      <xdr:colOff>-1</xdr:colOff>
      <xdr:row>19</xdr:row>
      <xdr:rowOff>84782</xdr:rowOff>
    </xdr:from>
    <xdr:to>
      <xdr:col>23</xdr:col>
      <xdr:colOff>145597</xdr:colOff>
      <xdr:row>22</xdr:row>
      <xdr:rowOff>89647</xdr:rowOff>
    </xdr:to>
    <xdr:sp macro="" textlink="">
      <xdr:nvSpPr>
        <xdr:cNvPr id="3" name="TextBox 4">
          <a:extLst>
            <a:ext uri="{FF2B5EF4-FFF2-40B4-BE49-F238E27FC236}">
              <a16:creationId xmlns:a16="http://schemas.microsoft.com/office/drawing/2014/main" id="{88C01B63-86A7-4A1D-B62F-02EB2EEBDBD6}"/>
            </a:ext>
          </a:extLst>
        </xdr:cNvPr>
        <xdr:cNvSpPr txBox="1"/>
      </xdr:nvSpPr>
      <xdr:spPr>
        <a:xfrm>
          <a:off x="12617823" y="3143988"/>
          <a:ext cx="2061803" cy="475512"/>
        </a:xfrm>
        <a:prstGeom prst="rect">
          <a:avLst/>
        </a:prstGeom>
        <a:solidFill>
          <a:schemeClr val="accent2">
            <a:lumMod val="40000"/>
            <a:lumOff val="60000"/>
          </a:schemeClr>
        </a:solidFill>
        <a:ln>
          <a:solidFill>
            <a:schemeClr val="tx1"/>
          </a:solidFill>
        </a:ln>
      </xdr:spPr>
      <xdr:txBody>
        <a:bodyPr wrap="square"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r>
            <a:rPr lang="en-SG" sz="1200" b="1"/>
            <a:t>Quality of Capital</a:t>
          </a:r>
          <a:r>
            <a:rPr lang="en-SG" sz="1200" b="1" baseline="0"/>
            <a:t> Ratios</a:t>
          </a:r>
          <a:endParaRPr lang="en-SG" sz="12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eam.dms.mas.gov.sg/Users/mas_yuelitan/Desktop/RBC%202/MAS_ImpactStudy%20(Sep2018)%20-%20XH%20draft%202011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matic of forms"/>
      <sheetName val="Instructions"/>
      <sheetName val="Scenario"/>
      <sheetName val="Diversification"/>
      <sheetName val="Form C"/>
      <sheetName val="Form B"/>
      <sheetName val="Form A"/>
      <sheetName val="MASNET-BIDS"/>
      <sheetName val="Fund Level Info"/>
      <sheetName val="C1_SIFP_NonMA"/>
      <sheetName val="C1_SIFP_MA1"/>
      <sheetName val="C1_SIFP_MA2"/>
      <sheetName val="C1_SIFN_NonMA"/>
      <sheetName val="C1_SIFN_MA1"/>
      <sheetName val="C1_SIFN_MA2"/>
      <sheetName val="C1_SIF_ILP"/>
      <sheetName val="C1_OIFP_NonMA"/>
      <sheetName val="C1_OIFP_MA1"/>
      <sheetName val="C1_OIFP_MA2"/>
      <sheetName val="C1_OIFN_NonMA"/>
      <sheetName val="C1_OIFN_MA1"/>
      <sheetName val="C1_OIFN_MA2"/>
      <sheetName val="C1_OIF_ILP"/>
      <sheetName val="Ops risk"/>
      <sheetName val="Corr_Matrix"/>
      <sheetName val="MA_IP_ Valn_SIF"/>
      <sheetName val="MA_IP_ Valn_OIF"/>
      <sheetName val="C2_C2 Breakdown"/>
      <sheetName val="C2_CS BreakdownExStructuredPdt"/>
      <sheetName val="C2_CS BreakdownStructuredPdt"/>
      <sheetName val="C2_Counterparty"/>
      <sheetName val="C2_OPrem"/>
      <sheetName val="Long Term Medical Info"/>
      <sheetName val="Rein Info"/>
      <sheetName val="IP_SAA_Basis1"/>
      <sheetName val="Discount Rate Info"/>
      <sheetName val="Lists"/>
    </sheetNames>
    <sheetDataSet>
      <sheetData sheetId="0"/>
      <sheetData sheetId="1"/>
      <sheetData sheetId="2">
        <row r="4">
          <cell r="C4" t="str">
            <v>Base</v>
          </cell>
        </row>
        <row r="5">
          <cell r="C5" t="str">
            <v>Basis 1</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ow r="4">
          <cell r="D4">
            <v>1</v>
          </cell>
          <cell r="E4">
            <v>-0.25</v>
          </cell>
          <cell r="F4">
            <v>0.25</v>
          </cell>
          <cell r="G4">
            <v>0.5</v>
          </cell>
          <cell r="H4">
            <v>0.25</v>
          </cell>
          <cell r="I4">
            <v>0</v>
          </cell>
          <cell r="J4">
            <v>0.5</v>
          </cell>
          <cell r="K4">
            <v>0</v>
          </cell>
          <cell r="L4">
            <v>0.25</v>
          </cell>
        </row>
        <row r="5">
          <cell r="D5">
            <v>-0.25</v>
          </cell>
          <cell r="E5">
            <v>1</v>
          </cell>
          <cell r="F5">
            <v>0</v>
          </cell>
          <cell r="G5">
            <v>0.25</v>
          </cell>
          <cell r="H5">
            <v>0.25</v>
          </cell>
          <cell r="I5">
            <v>0.25</v>
          </cell>
          <cell r="J5">
            <v>0.25</v>
          </cell>
          <cell r="K5">
            <v>0.25</v>
          </cell>
          <cell r="L5">
            <v>0</v>
          </cell>
        </row>
        <row r="6">
          <cell r="D6">
            <v>0.25</v>
          </cell>
          <cell r="E6">
            <v>0</v>
          </cell>
          <cell r="F6">
            <v>1</v>
          </cell>
          <cell r="G6">
            <v>0.5</v>
          </cell>
          <cell r="H6">
            <v>0.5</v>
          </cell>
          <cell r="I6">
            <v>0</v>
          </cell>
          <cell r="J6">
            <v>0.5</v>
          </cell>
          <cell r="K6">
            <v>0</v>
          </cell>
          <cell r="L6">
            <v>0.25</v>
          </cell>
        </row>
        <row r="7">
          <cell r="D7">
            <v>0.5</v>
          </cell>
          <cell r="E7">
            <v>0.25</v>
          </cell>
          <cell r="F7">
            <v>0.5</v>
          </cell>
          <cell r="G7">
            <v>1</v>
          </cell>
          <cell r="H7">
            <v>0.5</v>
          </cell>
          <cell r="I7">
            <v>0</v>
          </cell>
          <cell r="J7">
            <v>0.5</v>
          </cell>
          <cell r="K7">
            <v>0</v>
          </cell>
          <cell r="L7">
            <v>0.5</v>
          </cell>
        </row>
        <row r="8">
          <cell r="D8">
            <v>0.25</v>
          </cell>
          <cell r="E8">
            <v>0.25</v>
          </cell>
          <cell r="F8">
            <v>0.5</v>
          </cell>
          <cell r="G8">
            <v>0.5</v>
          </cell>
          <cell r="H8">
            <v>1</v>
          </cell>
          <cell r="I8">
            <v>0.5</v>
          </cell>
          <cell r="J8">
            <v>0.5</v>
          </cell>
          <cell r="K8">
            <v>0.5</v>
          </cell>
          <cell r="L8">
            <v>0.25</v>
          </cell>
        </row>
        <row r="9">
          <cell r="D9">
            <v>0</v>
          </cell>
          <cell r="E9">
            <v>0.25</v>
          </cell>
          <cell r="F9">
            <v>0</v>
          </cell>
          <cell r="G9">
            <v>0</v>
          </cell>
          <cell r="H9">
            <v>0.5</v>
          </cell>
          <cell r="I9">
            <v>1</v>
          </cell>
          <cell r="J9">
            <v>0</v>
          </cell>
          <cell r="K9">
            <v>0</v>
          </cell>
          <cell r="L9">
            <v>0.25</v>
          </cell>
        </row>
        <row r="10">
          <cell r="D10">
            <v>0.5</v>
          </cell>
          <cell r="E10">
            <v>0.25</v>
          </cell>
          <cell r="F10">
            <v>0.5</v>
          </cell>
          <cell r="G10">
            <v>0.5</v>
          </cell>
          <cell r="H10">
            <v>0.5</v>
          </cell>
          <cell r="I10">
            <v>0</v>
          </cell>
          <cell r="J10">
            <v>1</v>
          </cell>
          <cell r="K10">
            <v>0</v>
          </cell>
          <cell r="L10">
            <v>0.75</v>
          </cell>
        </row>
        <row r="11">
          <cell r="D11">
            <v>0</v>
          </cell>
          <cell r="E11">
            <v>0.25</v>
          </cell>
          <cell r="F11">
            <v>0</v>
          </cell>
          <cell r="G11">
            <v>0</v>
          </cell>
          <cell r="H11">
            <v>0.5</v>
          </cell>
          <cell r="I11">
            <v>0</v>
          </cell>
          <cell r="J11">
            <v>0</v>
          </cell>
          <cell r="K11">
            <v>1</v>
          </cell>
          <cell r="L11">
            <v>0.25</v>
          </cell>
        </row>
        <row r="12">
          <cell r="D12">
            <v>0.25</v>
          </cell>
          <cell r="E12">
            <v>0</v>
          </cell>
          <cell r="F12">
            <v>0.25</v>
          </cell>
          <cell r="G12">
            <v>0.5</v>
          </cell>
          <cell r="H12">
            <v>0.25</v>
          </cell>
          <cell r="I12">
            <v>0.25</v>
          </cell>
          <cell r="J12">
            <v>0.75</v>
          </cell>
          <cell r="K12">
            <v>0.25</v>
          </cell>
          <cell r="L12">
            <v>1</v>
          </cell>
        </row>
        <row r="18">
          <cell r="C18">
            <v>1</v>
          </cell>
          <cell r="D18">
            <v>0.1</v>
          </cell>
          <cell r="E18">
            <v>0.8</v>
          </cell>
          <cell r="F18">
            <v>0.8</v>
          </cell>
          <cell r="G18">
            <v>0.1</v>
          </cell>
          <cell r="J18">
            <v>1</v>
          </cell>
          <cell r="K18">
            <v>0.5</v>
          </cell>
          <cell r="L18">
            <v>0.8</v>
          </cell>
          <cell r="M18">
            <v>0.8</v>
          </cell>
          <cell r="N18">
            <v>0.1</v>
          </cell>
        </row>
        <row r="19">
          <cell r="C19">
            <v>0.1</v>
          </cell>
          <cell r="D19">
            <v>1</v>
          </cell>
          <cell r="E19">
            <v>0.1</v>
          </cell>
          <cell r="F19">
            <v>0.1</v>
          </cell>
          <cell r="G19">
            <v>0.1</v>
          </cell>
          <cell r="J19">
            <v>0.5</v>
          </cell>
          <cell r="K19">
            <v>1</v>
          </cell>
          <cell r="L19">
            <v>0.5</v>
          </cell>
          <cell r="M19">
            <v>0.25</v>
          </cell>
          <cell r="N19">
            <v>0.1</v>
          </cell>
        </row>
        <row r="20">
          <cell r="C20">
            <v>0.8</v>
          </cell>
          <cell r="D20">
            <v>0.1</v>
          </cell>
          <cell r="E20">
            <v>1</v>
          </cell>
          <cell r="F20">
            <v>0.5</v>
          </cell>
          <cell r="G20">
            <v>0.1</v>
          </cell>
          <cell r="J20">
            <v>0.8</v>
          </cell>
          <cell r="K20">
            <v>0.5</v>
          </cell>
          <cell r="L20">
            <v>1</v>
          </cell>
          <cell r="M20">
            <v>0.5</v>
          </cell>
          <cell r="N20">
            <v>0.1</v>
          </cell>
        </row>
        <row r="21">
          <cell r="C21">
            <v>0.8</v>
          </cell>
          <cell r="D21">
            <v>0.1</v>
          </cell>
          <cell r="E21">
            <v>0.5</v>
          </cell>
          <cell r="F21">
            <v>1</v>
          </cell>
          <cell r="G21">
            <v>0.1</v>
          </cell>
          <cell r="J21">
            <v>0.8</v>
          </cell>
          <cell r="K21">
            <v>0.25</v>
          </cell>
          <cell r="L21">
            <v>0.5</v>
          </cell>
          <cell r="M21">
            <v>1</v>
          </cell>
          <cell r="N21">
            <v>0.1</v>
          </cell>
        </row>
        <row r="22">
          <cell r="C22">
            <v>0.1</v>
          </cell>
          <cell r="D22">
            <v>0.1</v>
          </cell>
          <cell r="E22">
            <v>0.1</v>
          </cell>
          <cell r="F22">
            <v>0.1</v>
          </cell>
          <cell r="G22">
            <v>1</v>
          </cell>
          <cell r="J22">
            <v>0.1</v>
          </cell>
          <cell r="K22">
            <v>0.1</v>
          </cell>
          <cell r="L22">
            <v>0.1</v>
          </cell>
          <cell r="M22">
            <v>0.1</v>
          </cell>
          <cell r="N22">
            <v>1</v>
          </cell>
        </row>
      </sheetData>
      <sheetData sheetId="25"/>
      <sheetData sheetId="26"/>
      <sheetData sheetId="27"/>
      <sheetData sheetId="28"/>
      <sheetData sheetId="29"/>
      <sheetData sheetId="30"/>
      <sheetData sheetId="31"/>
      <sheetData sheetId="32"/>
      <sheetData sheetId="33"/>
      <sheetData sheetId="34"/>
      <sheetData sheetId="35"/>
      <sheetData sheetId="36">
        <row r="4">
          <cell r="B4" t="str">
            <v>Base</v>
          </cell>
        </row>
        <row r="5">
          <cell r="B5" t="str">
            <v>Credit Spread Widening</v>
          </cell>
        </row>
      </sheetData>
    </sheetDataSet>
  </externalBook>
</externalLink>
</file>

<file path=xl/persons/person.xml><?xml version="1.0" encoding="utf-8"?>
<personList xmlns="http://schemas.microsoft.com/office/spreadsheetml/2018/threadedcomments" xmlns:x="http://schemas.openxmlformats.org/spreadsheetml/2006/main">
  <person displayName="Yue Li TAN (MAS)" id="{BC4A7E08-C8F9-48DC-B491-91A3AEA50A09}" userId="S::TAN_Yue_Li@mas.gov.sg::2c30b134-7c62-421c-848f-c499d4b8397f"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R9" dT="2023-01-13T09:11:35.23" personId="{BC4A7E08-C8F9-48DC-B491-91A3AEA50A09}" id="{9E7530D1-770C-411C-BD42-CF6196543376}">
    <text>MAS:
This worksheet has catered for 10 non-diversifiable portfolios at the FHC group level. The DFHC (Licensed Insurer) is to insert more columns if it has more than 10 non-diversifiable portfolios.</text>
  </threadedComment>
</ThreadedComments>
</file>

<file path=xl/threadedComments/threadedComment2.xml><?xml version="1.0" encoding="utf-8"?>
<ThreadedComments xmlns="http://schemas.microsoft.com/office/spreadsheetml/2018/threadedcomments" xmlns:x="http://schemas.openxmlformats.org/spreadsheetml/2006/main">
  <threadedComment ref="S9" dT="2023-01-14T02:51:51.46" personId="{BC4A7E08-C8F9-48DC-B491-91A3AEA50A09}" id="{4D3E9A9B-748D-4104-9F54-687003D374BE}">
    <text>MAS:
This worksheet has catered for 2 licensed insurers in SG, 2 FIEs and the FHC. The DFHC (Licensed Insurer) is to insert more columns if it has more than 2 SG insurers, 2 FIEs or any non-insurance entities scoped within Group CAR using RBC 2 consolidation. Do take note to copy the formula  from the existing column into the new column.</text>
  </threadedComment>
  <threadedComment ref="S11" dT="2023-01-13T09:11:35.23" personId="{BC4A7E08-C8F9-48DC-B491-91A3AEA50A09}" id="{43D8342E-112F-4EA8-B3A5-D1DAE6A6F027}">
    <text>MAS:
This worksheet has catered for 10 non-diversifiable portfolios for each legal entity. The DFHC (Licensed Insurer) is to insert more columns if it has more than 10 non-diversifiable portfolios for any one legal entity.</text>
  </threadedComment>
  <threadedComment ref="AD11" dT="2023-01-13T09:11:35.23" personId="{BC4A7E08-C8F9-48DC-B491-91A3AEA50A09}" id="{B5ADE99C-E02B-46AE-9103-907E994741F2}">
    <text>MAS:
This worksheet has catered for 10 non-diversifiable portfolios for each legal entity. The DFHC (Licensed Insurer) is to insert more columns if it has more than 10 non-diversifiable portfolios for any one legal entity.</text>
  </threadedComment>
  <threadedComment ref="AO11" dT="2023-01-13T09:11:35.23" personId="{BC4A7E08-C8F9-48DC-B491-91A3AEA50A09}" id="{607697D4-F69D-46DB-A18C-349268F6893F}">
    <text>MAS:
This worksheet has catered for 10 non-diversifiable portfolios for each legal entity. The DFHC (Licensed Insurer) is to insert more columns if it has more than 10 non-diversifiable portfolios for any one legal entity.</text>
  </threadedComment>
  <threadedComment ref="AZ11" dT="2023-01-13T09:11:35.23" personId="{BC4A7E08-C8F9-48DC-B491-91A3AEA50A09}" id="{040A85F7-3F21-4C79-A2A6-E590A76D3430}">
    <text>MAS:
This worksheet has catered for 10 non-diversifiable portfolios for each legal entity. The DFHC (Licensed Insurer) is to insert more columns if it has more than 10 non-diversifiable portfolios for any one legal entity.</text>
  </threadedComment>
  <threadedComment ref="BK11" dT="2023-01-13T09:11:35.23" personId="{BC4A7E08-C8F9-48DC-B491-91A3AEA50A09}" id="{9C54C54A-BB4C-4614-8C3C-D22721F51824}">
    <text>MAS:
This worksheet has catered for 10 non-diversifiable portfolios for each legal entity. The DFHC (Licensed Insurer) is to insert more columns if it has more than 10 non-diversifiable portfolios for any one legal entity.</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 Id="rId4" Type="http://schemas.microsoft.com/office/2017/10/relationships/threadedComment" Target="../threadedComments/threadedComment1.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 Id="rId4" Type="http://schemas.microsoft.com/office/2017/10/relationships/threadedComment" Target="../threadedComments/threadedComment2.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D11"/>
  <sheetViews>
    <sheetView tabSelected="1" workbookViewId="0">
      <selection activeCell="B19" sqref="B19"/>
    </sheetView>
  </sheetViews>
  <sheetFormatPr defaultColWidth="9.1796875" defaultRowHeight="12.5" x14ac:dyDescent="0.25"/>
  <cols>
    <col min="1" max="1" width="6.08984375" style="18" customWidth="1"/>
    <col min="2" max="2" width="33" style="18" customWidth="1"/>
    <col min="3" max="3" width="20.1796875" style="18" customWidth="1"/>
    <col min="4" max="4" width="91.1796875" style="18" customWidth="1"/>
    <col min="5" max="16384" width="9.1796875" style="18"/>
  </cols>
  <sheetData>
    <row r="2" spans="1:4" ht="13" x14ac:dyDescent="0.3">
      <c r="A2" s="292" t="s">
        <v>488</v>
      </c>
    </row>
    <row r="3" spans="1:4" ht="13" x14ac:dyDescent="0.25">
      <c r="A3" s="411" t="s">
        <v>489</v>
      </c>
      <c r="C3" s="399"/>
      <c r="D3" s="399"/>
    </row>
    <row r="4" spans="1:4" x14ac:dyDescent="0.25">
      <c r="A4" s="406"/>
      <c r="C4" s="399"/>
      <c r="D4" s="399"/>
    </row>
    <row r="5" spans="1:4" ht="13" x14ac:dyDescent="0.25">
      <c r="A5" s="412" t="s">
        <v>340</v>
      </c>
      <c r="B5" s="413" t="s">
        <v>374</v>
      </c>
      <c r="C5" s="413" t="s">
        <v>341</v>
      </c>
      <c r="D5" s="413" t="s">
        <v>342</v>
      </c>
    </row>
    <row r="6" spans="1:4" ht="30" customHeight="1" x14ac:dyDescent="0.25">
      <c r="A6" s="402">
        <v>1</v>
      </c>
      <c r="B6" s="403" t="s">
        <v>575</v>
      </c>
      <c r="C6" s="403" t="s">
        <v>576</v>
      </c>
      <c r="D6" s="403" t="s">
        <v>577</v>
      </c>
    </row>
    <row r="7" spans="1:4" ht="30" customHeight="1" x14ac:dyDescent="0.25">
      <c r="A7" s="404"/>
      <c r="B7" s="400"/>
      <c r="C7" s="405"/>
      <c r="D7" s="400"/>
    </row>
    <row r="8" spans="1:4" ht="30" customHeight="1" x14ac:dyDescent="0.25">
      <c r="A8" s="404"/>
      <c r="B8" s="400"/>
      <c r="C8" s="405"/>
      <c r="D8" s="400"/>
    </row>
    <row r="9" spans="1:4" ht="30" customHeight="1" x14ac:dyDescent="0.25">
      <c r="A9" s="404"/>
      <c r="B9" s="400"/>
      <c r="C9" s="405"/>
      <c r="D9" s="400"/>
    </row>
    <row r="10" spans="1:4" ht="30" customHeight="1" x14ac:dyDescent="0.25">
      <c r="A10" s="404"/>
      <c r="B10" s="400"/>
      <c r="C10" s="405"/>
      <c r="D10" s="400"/>
    </row>
    <row r="11" spans="1:4" ht="30" customHeight="1" x14ac:dyDescent="0.25">
      <c r="A11" s="404"/>
      <c r="B11" s="400"/>
      <c r="C11" s="405"/>
      <c r="D11" s="400"/>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B05C67-65C6-4D78-9AC1-3BC554B68B1E}">
  <sheetPr>
    <tabColor theme="0" tint="-0.499984740745262"/>
    <pageSetUpPr fitToPage="1"/>
  </sheetPr>
  <dimension ref="A1"/>
  <sheetViews>
    <sheetView zoomScaleNormal="100" workbookViewId="0">
      <selection activeCell="H44" sqref="H44"/>
    </sheetView>
  </sheetViews>
  <sheetFormatPr defaultColWidth="8.81640625" defaultRowHeight="13" x14ac:dyDescent="0.3"/>
  <cols>
    <col min="1" max="25" width="18.36328125" style="493" customWidth="1"/>
    <col min="26" max="26" width="8.81640625" style="493"/>
    <col min="27" max="27" width="26.1796875" style="493" bestFit="1" customWidth="1"/>
    <col min="28" max="16384" width="8.81640625" style="493"/>
  </cols>
  <sheetData/>
  <printOptions horizontalCentered="1"/>
  <pageMargins left="0.51181102362204722" right="0.51181102362204722" top="0.39370078740157483" bottom="0.51181102362204722" header="0.27559055118110237" footer="0.51181102362204722"/>
  <pageSetup paperSize="8" scale="57"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EA5DC-1AD3-4F36-B76C-826B4E9BA75E}">
  <sheetPr>
    <tabColor theme="2" tint="-0.249977111117893"/>
    <pageSetUpPr fitToPage="1"/>
  </sheetPr>
  <dimension ref="B1:AC67"/>
  <sheetViews>
    <sheetView zoomScaleNormal="100" workbookViewId="0"/>
  </sheetViews>
  <sheetFormatPr defaultColWidth="8.81640625" defaultRowHeight="12.5" x14ac:dyDescent="0.25"/>
  <cols>
    <col min="1" max="1" width="3.6328125" style="2" customWidth="1"/>
    <col min="2" max="12" width="4.54296875" style="2" customWidth="1"/>
    <col min="13" max="13" width="9.54296875" style="2" customWidth="1"/>
    <col min="14" max="14" width="37.1796875" style="2" customWidth="1"/>
    <col min="15" max="19" width="32.90625" style="2" customWidth="1"/>
    <col min="20" max="20" width="32.90625" style="13" customWidth="1"/>
    <col min="21" max="21" width="25.1796875" style="320" customWidth="1"/>
    <col min="22" max="22" width="14" style="320" customWidth="1"/>
    <col min="23" max="24" width="16.08984375" style="320" customWidth="1"/>
    <col min="25" max="28" width="5.81640625" style="317" customWidth="1"/>
    <col min="29" max="29" width="5.81640625" style="19" customWidth="1"/>
    <col min="30" max="33" width="5.81640625" style="2" customWidth="1"/>
    <col min="34" max="16384" width="8.81640625" style="2"/>
  </cols>
  <sheetData>
    <row r="1" spans="2:29" s="1" customFormat="1" ht="18.75" customHeight="1" x14ac:dyDescent="0.3">
      <c r="P1" s="1" t="s">
        <v>377</v>
      </c>
      <c r="Q1" s="344">
        <f>'Cover Page'!F7</f>
        <v>0</v>
      </c>
      <c r="R1" s="344"/>
      <c r="AC1" s="19"/>
    </row>
    <row r="2" spans="2:29" s="1" customFormat="1" ht="18.75" customHeight="1" x14ac:dyDescent="0.3">
      <c r="P2" s="14" t="s">
        <v>479</v>
      </c>
      <c r="AC2" s="19"/>
    </row>
    <row r="3" spans="2:29" s="1" customFormat="1" ht="21" customHeight="1" x14ac:dyDescent="0.3">
      <c r="P3" s="343" t="s">
        <v>333</v>
      </c>
      <c r="Q3" s="345" t="e">
        <f>DATE('Cover Page'!K13,'Cover Page'!I13,'Cover Page'!G13)</f>
        <v>#NUM!</v>
      </c>
      <c r="AC3" s="19"/>
    </row>
    <row r="4" spans="2:29" ht="3.75" customHeight="1" x14ac:dyDescent="0.25">
      <c r="B4" s="13"/>
      <c r="C4" s="13"/>
      <c r="D4" s="13"/>
      <c r="E4" s="13"/>
      <c r="F4" s="13"/>
      <c r="G4" s="13"/>
      <c r="H4" s="13"/>
      <c r="I4" s="13"/>
      <c r="J4" s="13"/>
      <c r="K4" s="13"/>
      <c r="L4" s="13"/>
      <c r="M4" s="13"/>
      <c r="N4" s="13"/>
      <c r="O4" s="13"/>
      <c r="P4" s="13"/>
      <c r="Q4" s="13"/>
      <c r="R4" s="13"/>
      <c r="S4" s="13"/>
      <c r="U4" s="220"/>
      <c r="V4" s="220"/>
      <c r="W4" s="220"/>
      <c r="X4" s="220"/>
      <c r="Y4" s="220"/>
      <c r="Z4" s="220"/>
      <c r="AA4" s="310"/>
      <c r="AB4" s="310"/>
    </row>
    <row r="5" spans="2:29" ht="15" customHeight="1" x14ac:dyDescent="0.5">
      <c r="B5" s="2" t="s">
        <v>0</v>
      </c>
      <c r="H5" s="2" t="s">
        <v>1</v>
      </c>
      <c r="M5" s="2" t="s">
        <v>2</v>
      </c>
      <c r="U5" s="220"/>
      <c r="V5" s="311"/>
      <c r="W5" s="311"/>
      <c r="X5" s="311"/>
      <c r="Y5" s="310"/>
      <c r="Z5" s="310"/>
      <c r="AA5" s="310"/>
      <c r="AB5" s="310"/>
    </row>
    <row r="6" spans="2:29" s="19" customFormat="1" ht="19.5" customHeight="1" x14ac:dyDescent="0.3">
      <c r="B6" s="619">
        <f>'Cover Page'!G9</f>
        <v>0</v>
      </c>
      <c r="C6" s="620"/>
      <c r="D6" s="620"/>
      <c r="E6" s="620"/>
      <c r="F6" s="621"/>
      <c r="G6" s="35"/>
      <c r="H6" s="619">
        <f>'Cover Page'!K13</f>
        <v>0</v>
      </c>
      <c r="I6" s="620"/>
      <c r="J6" s="620"/>
      <c r="K6" s="621"/>
      <c r="M6" s="619">
        <f>'Cover Page'!I13</f>
        <v>0</v>
      </c>
      <c r="N6" s="621"/>
      <c r="O6" s="379"/>
      <c r="P6" s="379"/>
      <c r="Q6" s="379"/>
      <c r="T6" s="35"/>
      <c r="U6" s="375"/>
      <c r="V6" s="375"/>
      <c r="W6" s="375"/>
      <c r="X6" s="375"/>
      <c r="Y6" s="375"/>
      <c r="Z6" s="375"/>
      <c r="AA6" s="376"/>
      <c r="AB6" s="376"/>
    </row>
    <row r="7" spans="2:29" ht="13" x14ac:dyDescent="0.3">
      <c r="T7" s="4"/>
      <c r="U7" s="310"/>
      <c r="V7" s="19"/>
      <c r="W7" s="2"/>
      <c r="X7" s="2"/>
      <c r="Y7" s="2"/>
      <c r="Z7" s="2"/>
      <c r="AA7" s="2"/>
      <c r="AB7" s="2"/>
      <c r="AC7" s="2"/>
    </row>
    <row r="9" spans="2:29" x14ac:dyDescent="0.25">
      <c r="N9" s="631" t="s">
        <v>455</v>
      </c>
      <c r="O9" s="631" t="s">
        <v>483</v>
      </c>
      <c r="P9" s="631" t="s">
        <v>484</v>
      </c>
      <c r="Q9" s="631" t="s">
        <v>485</v>
      </c>
      <c r="R9" s="631" t="s">
        <v>486</v>
      </c>
      <c r="S9" s="644" t="s">
        <v>5</v>
      </c>
      <c r="T9" s="644" t="s">
        <v>5</v>
      </c>
    </row>
    <row r="10" spans="2:29" x14ac:dyDescent="0.25">
      <c r="N10" s="618"/>
      <c r="O10" s="618"/>
      <c r="P10" s="618"/>
      <c r="Q10" s="618"/>
      <c r="R10" s="618"/>
      <c r="S10" s="624"/>
      <c r="T10" s="624"/>
    </row>
    <row r="11" spans="2:29" ht="12.5" customHeight="1" x14ac:dyDescent="0.25">
      <c r="B11" s="618" t="s">
        <v>3</v>
      </c>
      <c r="C11" s="618"/>
      <c r="D11" s="618"/>
      <c r="E11" s="618"/>
      <c r="F11" s="618"/>
      <c r="G11" s="618"/>
      <c r="H11" s="618"/>
      <c r="I11" s="618"/>
      <c r="J11" s="618"/>
      <c r="K11" s="618"/>
      <c r="L11" s="618"/>
      <c r="M11" s="618" t="s">
        <v>440</v>
      </c>
      <c r="N11" s="618" t="s">
        <v>441</v>
      </c>
      <c r="O11" s="618" t="s">
        <v>441</v>
      </c>
      <c r="P11" s="618" t="s">
        <v>441</v>
      </c>
      <c r="Q11" s="618" t="s">
        <v>441</v>
      </c>
      <c r="R11" s="618" t="s">
        <v>441</v>
      </c>
      <c r="S11" s="624" t="s">
        <v>481</v>
      </c>
      <c r="T11" s="624" t="s">
        <v>482</v>
      </c>
    </row>
    <row r="12" spans="2:29" ht="12.5" customHeight="1" x14ac:dyDescent="0.25">
      <c r="B12" s="618"/>
      <c r="C12" s="618"/>
      <c r="D12" s="618"/>
      <c r="E12" s="618"/>
      <c r="F12" s="618"/>
      <c r="G12" s="618"/>
      <c r="H12" s="618"/>
      <c r="I12" s="618"/>
      <c r="J12" s="618"/>
      <c r="K12" s="618"/>
      <c r="L12" s="618"/>
      <c r="M12" s="618"/>
      <c r="N12" s="618"/>
      <c r="O12" s="618"/>
      <c r="P12" s="618"/>
      <c r="Q12" s="618"/>
      <c r="R12" s="618"/>
      <c r="S12" s="624"/>
      <c r="T12" s="624"/>
    </row>
    <row r="13" spans="2:29" x14ac:dyDescent="0.25">
      <c r="B13" s="635" t="s">
        <v>291</v>
      </c>
      <c r="C13" s="636"/>
      <c r="D13" s="636"/>
      <c r="E13" s="636"/>
      <c r="F13" s="636"/>
      <c r="G13" s="636"/>
      <c r="H13" s="636"/>
      <c r="I13" s="636"/>
      <c r="J13" s="636"/>
      <c r="K13" s="636"/>
      <c r="L13" s="637"/>
      <c r="M13" s="476">
        <v>1</v>
      </c>
      <c r="N13" s="512"/>
      <c r="O13" s="512"/>
      <c r="P13" s="512"/>
      <c r="Q13" s="512"/>
      <c r="R13" s="512"/>
      <c r="S13" s="512"/>
      <c r="T13" s="518"/>
    </row>
    <row r="14" spans="2:29" x14ac:dyDescent="0.25">
      <c r="B14" s="635" t="s">
        <v>471</v>
      </c>
      <c r="C14" s="636"/>
      <c r="D14" s="636"/>
      <c r="E14" s="636"/>
      <c r="F14" s="636"/>
      <c r="G14" s="636"/>
      <c r="H14" s="636"/>
      <c r="I14" s="636"/>
      <c r="J14" s="636"/>
      <c r="K14" s="636"/>
      <c r="L14" s="637"/>
      <c r="M14" s="476">
        <v>2</v>
      </c>
      <c r="N14" s="512"/>
      <c r="O14" s="512"/>
      <c r="P14" s="512"/>
      <c r="Q14" s="512"/>
      <c r="R14" s="512"/>
      <c r="S14" s="512"/>
      <c r="T14" s="518"/>
    </row>
    <row r="15" spans="2:29" x14ac:dyDescent="0.25">
      <c r="B15" s="635" t="s">
        <v>472</v>
      </c>
      <c r="C15" s="636"/>
      <c r="D15" s="636"/>
      <c r="E15" s="636"/>
      <c r="F15" s="636"/>
      <c r="G15" s="636"/>
      <c r="H15" s="636"/>
      <c r="I15" s="636"/>
      <c r="J15" s="636"/>
      <c r="K15" s="636"/>
      <c r="L15" s="637"/>
      <c r="M15" s="476">
        <v>3</v>
      </c>
      <c r="N15" s="512"/>
      <c r="O15" s="512"/>
      <c r="P15" s="512"/>
      <c r="Q15" s="512"/>
      <c r="R15" s="512"/>
      <c r="S15" s="512"/>
      <c r="T15" s="518"/>
    </row>
    <row r="16" spans="2:29" x14ac:dyDescent="0.25">
      <c r="B16" s="635" t="s">
        <v>473</v>
      </c>
      <c r="C16" s="636"/>
      <c r="D16" s="636"/>
      <c r="E16" s="636"/>
      <c r="F16" s="636"/>
      <c r="G16" s="636"/>
      <c r="H16" s="636"/>
      <c r="I16" s="636"/>
      <c r="J16" s="636"/>
      <c r="K16" s="636"/>
      <c r="L16" s="637"/>
      <c r="M16" s="476">
        <v>4</v>
      </c>
      <c r="N16" s="512"/>
      <c r="O16" s="512"/>
      <c r="P16" s="512"/>
      <c r="Q16" s="512"/>
      <c r="R16" s="512"/>
      <c r="S16" s="512"/>
      <c r="T16" s="518"/>
    </row>
    <row r="17" spans="2:20" ht="14.5" x14ac:dyDescent="0.25">
      <c r="B17" s="635" t="s">
        <v>476</v>
      </c>
      <c r="C17" s="636"/>
      <c r="D17" s="636"/>
      <c r="E17" s="636"/>
      <c r="F17" s="636"/>
      <c r="G17" s="636"/>
      <c r="H17" s="636"/>
      <c r="I17" s="636"/>
      <c r="J17" s="636"/>
      <c r="K17" s="636"/>
      <c r="L17" s="637"/>
      <c r="M17" s="476">
        <v>5</v>
      </c>
      <c r="N17" s="512"/>
      <c r="O17" s="512"/>
      <c r="P17" s="512"/>
      <c r="Q17" s="512"/>
      <c r="R17" s="512"/>
      <c r="S17" s="512"/>
      <c r="T17" s="518"/>
    </row>
    <row r="18" spans="2:20" ht="13" x14ac:dyDescent="0.25">
      <c r="B18" s="639" t="s">
        <v>478</v>
      </c>
      <c r="C18" s="639"/>
      <c r="D18" s="639"/>
      <c r="E18" s="639"/>
      <c r="F18" s="639"/>
      <c r="G18" s="639"/>
      <c r="H18" s="639"/>
      <c r="I18" s="639"/>
      <c r="J18" s="639"/>
      <c r="K18" s="639"/>
      <c r="L18" s="639"/>
      <c r="M18" s="510">
        <v>6</v>
      </c>
      <c r="N18" s="513">
        <f>SUM(N13:N17)</f>
        <v>0</v>
      </c>
      <c r="O18" s="513">
        <f t="shared" ref="O18:Q18" si="0">SUM(O13:O17)</f>
        <v>0</v>
      </c>
      <c r="P18" s="513">
        <f t="shared" si="0"/>
        <v>0</v>
      </c>
      <c r="Q18" s="513">
        <f t="shared" si="0"/>
        <v>0</v>
      </c>
      <c r="R18" s="513">
        <f>SUM(R13:R17)</f>
        <v>0</v>
      </c>
      <c r="S18" s="513">
        <f>SUM(S13:S17)</f>
        <v>0</v>
      </c>
      <c r="T18" s="519">
        <f>S18+N59</f>
        <v>0</v>
      </c>
    </row>
    <row r="19" spans="2:20" x14ac:dyDescent="0.25">
      <c r="B19" s="635" t="s">
        <v>474</v>
      </c>
      <c r="C19" s="636"/>
      <c r="D19" s="636"/>
      <c r="E19" s="636"/>
      <c r="F19" s="636"/>
      <c r="G19" s="636"/>
      <c r="H19" s="636"/>
      <c r="I19" s="636"/>
      <c r="J19" s="636"/>
      <c r="K19" s="636"/>
      <c r="L19" s="637"/>
      <c r="M19" s="476">
        <v>7</v>
      </c>
      <c r="N19" s="512"/>
      <c r="O19" s="512"/>
      <c r="P19" s="512"/>
      <c r="Q19" s="512"/>
      <c r="R19" s="512"/>
      <c r="S19" s="512"/>
      <c r="T19" s="518"/>
    </row>
    <row r="20" spans="2:20" x14ac:dyDescent="0.25">
      <c r="B20" s="527" t="s">
        <v>492</v>
      </c>
      <c r="C20" s="523"/>
      <c r="D20" s="523"/>
      <c r="E20" s="523"/>
      <c r="F20" s="523"/>
      <c r="G20" s="523"/>
      <c r="H20" s="523"/>
      <c r="I20" s="523"/>
      <c r="J20" s="523"/>
      <c r="K20" s="523"/>
      <c r="L20" s="524"/>
      <c r="M20" s="476">
        <v>8</v>
      </c>
      <c r="N20" s="512"/>
      <c r="O20" s="512"/>
      <c r="P20" s="512"/>
      <c r="Q20" s="512"/>
      <c r="R20" s="512"/>
      <c r="S20" s="512"/>
      <c r="T20" s="518"/>
    </row>
    <row r="21" spans="2:20" x14ac:dyDescent="0.25">
      <c r="B21" s="528" t="s">
        <v>125</v>
      </c>
      <c r="C21" s="530"/>
      <c r="D21" s="523"/>
      <c r="E21" s="523"/>
      <c r="F21" s="523"/>
      <c r="G21" s="523"/>
      <c r="H21" s="523"/>
      <c r="I21" s="523"/>
      <c r="J21" s="523"/>
      <c r="K21" s="523"/>
      <c r="L21" s="524"/>
      <c r="M21" s="476">
        <v>9</v>
      </c>
      <c r="N21" s="512"/>
      <c r="O21" s="512"/>
      <c r="P21" s="512"/>
      <c r="Q21" s="512"/>
      <c r="R21" s="512"/>
      <c r="S21" s="512"/>
      <c r="T21" s="518"/>
    </row>
    <row r="22" spans="2:20" x14ac:dyDescent="0.25">
      <c r="B22" s="528" t="s">
        <v>126</v>
      </c>
      <c r="C22" s="530"/>
      <c r="D22" s="523"/>
      <c r="E22" s="523"/>
      <c r="F22" s="523"/>
      <c r="G22" s="523"/>
      <c r="H22" s="523"/>
      <c r="I22" s="523"/>
      <c r="J22" s="523"/>
      <c r="K22" s="523"/>
      <c r="L22" s="524"/>
      <c r="M22" s="476">
        <v>10</v>
      </c>
      <c r="N22" s="512"/>
      <c r="O22" s="512"/>
      <c r="P22" s="512"/>
      <c r="Q22" s="512"/>
      <c r="R22" s="512"/>
      <c r="S22" s="512"/>
      <c r="T22" s="518"/>
    </row>
    <row r="23" spans="2:20" x14ac:dyDescent="0.25">
      <c r="B23" s="528" t="s">
        <v>94</v>
      </c>
      <c r="C23" s="530"/>
      <c r="D23" s="523"/>
      <c r="E23" s="523"/>
      <c r="F23" s="523"/>
      <c r="G23" s="523"/>
      <c r="H23" s="523"/>
      <c r="I23" s="523"/>
      <c r="J23" s="523"/>
      <c r="K23" s="523"/>
      <c r="L23" s="524"/>
      <c r="M23" s="476">
        <v>11</v>
      </c>
      <c r="N23" s="512"/>
      <c r="O23" s="512"/>
      <c r="P23" s="512"/>
      <c r="Q23" s="512"/>
      <c r="R23" s="512"/>
      <c r="S23" s="512"/>
      <c r="T23" s="518"/>
    </row>
    <row r="24" spans="2:20" x14ac:dyDescent="0.25">
      <c r="B24" s="528" t="s">
        <v>95</v>
      </c>
      <c r="C24" s="530"/>
      <c r="D24" s="523"/>
      <c r="E24" s="523"/>
      <c r="F24" s="523"/>
      <c r="G24" s="523"/>
      <c r="H24" s="523"/>
      <c r="I24" s="523"/>
      <c r="J24" s="523"/>
      <c r="K24" s="523"/>
      <c r="L24" s="524"/>
      <c r="M24" s="476">
        <v>12</v>
      </c>
      <c r="N24" s="512"/>
      <c r="O24" s="512"/>
      <c r="P24" s="512"/>
      <c r="Q24" s="512"/>
      <c r="R24" s="512"/>
      <c r="S24" s="512"/>
      <c r="T24" s="518"/>
    </row>
    <row r="25" spans="2:20" x14ac:dyDescent="0.25">
      <c r="B25" s="528" t="s">
        <v>96</v>
      </c>
      <c r="C25" s="530"/>
      <c r="D25" s="523"/>
      <c r="E25" s="523"/>
      <c r="F25" s="523"/>
      <c r="G25" s="523"/>
      <c r="H25" s="523"/>
      <c r="I25" s="523"/>
      <c r="J25" s="523"/>
      <c r="K25" s="523"/>
      <c r="L25" s="524"/>
      <c r="M25" s="476">
        <v>13</v>
      </c>
      <c r="N25" s="512"/>
      <c r="O25" s="512"/>
      <c r="P25" s="512"/>
      <c r="Q25" s="512"/>
      <c r="R25" s="512"/>
      <c r="S25" s="512"/>
      <c r="T25" s="518"/>
    </row>
    <row r="26" spans="2:20" x14ac:dyDescent="0.25">
      <c r="B26" s="528" t="s">
        <v>133</v>
      </c>
      <c r="C26" s="530"/>
      <c r="D26" s="523"/>
      <c r="E26" s="523"/>
      <c r="F26" s="523"/>
      <c r="G26" s="523"/>
      <c r="H26" s="523"/>
      <c r="I26" s="523"/>
      <c r="J26" s="523"/>
      <c r="K26" s="523"/>
      <c r="L26" s="524"/>
      <c r="M26" s="476">
        <v>14</v>
      </c>
      <c r="N26" s="512"/>
      <c r="O26" s="512"/>
      <c r="P26" s="512"/>
      <c r="Q26" s="512"/>
      <c r="R26" s="512"/>
      <c r="S26" s="512"/>
      <c r="T26" s="518"/>
    </row>
    <row r="27" spans="2:20" x14ac:dyDescent="0.25">
      <c r="B27" s="528" t="s">
        <v>97</v>
      </c>
      <c r="C27" s="530"/>
      <c r="D27" s="523"/>
      <c r="E27" s="523"/>
      <c r="F27" s="523"/>
      <c r="G27" s="523"/>
      <c r="H27" s="523"/>
      <c r="I27" s="523"/>
      <c r="J27" s="523"/>
      <c r="K27" s="523"/>
      <c r="L27" s="524"/>
      <c r="M27" s="476">
        <v>15</v>
      </c>
      <c r="N27" s="512"/>
      <c r="O27" s="512"/>
      <c r="P27" s="512"/>
      <c r="Q27" s="512"/>
      <c r="R27" s="512"/>
      <c r="S27" s="512"/>
      <c r="T27" s="518"/>
    </row>
    <row r="28" spans="2:20" x14ac:dyDescent="0.25">
      <c r="B28" s="528" t="s">
        <v>78</v>
      </c>
      <c r="C28" s="530"/>
      <c r="D28" s="523"/>
      <c r="E28" s="523"/>
      <c r="F28" s="523"/>
      <c r="G28" s="523"/>
      <c r="H28" s="523"/>
      <c r="I28" s="523"/>
      <c r="J28" s="523"/>
      <c r="K28" s="523"/>
      <c r="L28" s="524"/>
      <c r="M28" s="476">
        <v>16</v>
      </c>
      <c r="N28" s="512"/>
      <c r="O28" s="512"/>
      <c r="P28" s="512"/>
      <c r="Q28" s="512"/>
      <c r="R28" s="512"/>
      <c r="S28" s="512"/>
      <c r="T28" s="518"/>
    </row>
    <row r="29" spans="2:20" x14ac:dyDescent="0.25">
      <c r="B29" s="528" t="s">
        <v>71</v>
      </c>
      <c r="C29" s="530"/>
      <c r="D29" s="523"/>
      <c r="E29" s="523"/>
      <c r="F29" s="523"/>
      <c r="G29" s="523"/>
      <c r="H29" s="523"/>
      <c r="I29" s="523"/>
      <c r="J29" s="523"/>
      <c r="K29" s="523"/>
      <c r="L29" s="524"/>
      <c r="M29" s="476">
        <v>17</v>
      </c>
      <c r="N29" s="512"/>
      <c r="O29" s="512"/>
      <c r="P29" s="512"/>
      <c r="Q29" s="512"/>
      <c r="R29" s="512"/>
      <c r="S29" s="512"/>
      <c r="T29" s="518"/>
    </row>
    <row r="30" spans="2:20" x14ac:dyDescent="0.25">
      <c r="B30" s="528" t="s">
        <v>493</v>
      </c>
      <c r="C30" s="530"/>
      <c r="D30" s="523"/>
      <c r="E30" s="523"/>
      <c r="F30" s="523"/>
      <c r="G30" s="523"/>
      <c r="H30" s="523"/>
      <c r="I30" s="523"/>
      <c r="J30" s="523"/>
      <c r="K30" s="523"/>
      <c r="L30" s="524"/>
      <c r="M30" s="476">
        <v>18</v>
      </c>
      <c r="N30" s="512"/>
      <c r="O30" s="512"/>
      <c r="P30" s="512"/>
      <c r="Q30" s="512"/>
      <c r="R30" s="512"/>
      <c r="S30" s="512"/>
      <c r="T30" s="518"/>
    </row>
    <row r="31" spans="2:20" x14ac:dyDescent="0.25">
      <c r="B31" s="527" t="s">
        <v>494</v>
      </c>
      <c r="C31" s="523"/>
      <c r="D31" s="523"/>
      <c r="E31" s="523"/>
      <c r="F31" s="523"/>
      <c r="G31" s="523"/>
      <c r="H31" s="523"/>
      <c r="I31" s="523"/>
      <c r="J31" s="523"/>
      <c r="K31" s="523"/>
      <c r="L31" s="524"/>
      <c r="M31" s="476">
        <v>19</v>
      </c>
      <c r="N31" s="512"/>
      <c r="O31" s="512"/>
      <c r="P31" s="512"/>
      <c r="Q31" s="512"/>
      <c r="R31" s="512"/>
      <c r="S31" s="512"/>
      <c r="T31" s="518"/>
    </row>
    <row r="32" spans="2:20" x14ac:dyDescent="0.25">
      <c r="B32" s="528" t="s">
        <v>29</v>
      </c>
      <c r="C32" s="529"/>
      <c r="D32" s="523"/>
      <c r="E32" s="523"/>
      <c r="F32" s="523"/>
      <c r="G32" s="523"/>
      <c r="H32" s="523"/>
      <c r="I32" s="523"/>
      <c r="J32" s="523"/>
      <c r="K32" s="523"/>
      <c r="L32" s="524"/>
      <c r="M32" s="476">
        <v>20</v>
      </c>
      <c r="N32" s="512"/>
      <c r="O32" s="512"/>
      <c r="P32" s="512"/>
      <c r="Q32" s="512"/>
      <c r="R32" s="512"/>
      <c r="S32" s="512"/>
      <c r="T32" s="518"/>
    </row>
    <row r="33" spans="2:29" x14ac:dyDescent="0.25">
      <c r="B33" s="531" t="s">
        <v>30</v>
      </c>
      <c r="C33" s="529"/>
      <c r="D33" s="523"/>
      <c r="E33" s="523"/>
      <c r="F33" s="523"/>
      <c r="G33" s="523"/>
      <c r="H33" s="523"/>
      <c r="I33" s="523"/>
      <c r="J33" s="523"/>
      <c r="K33" s="523"/>
      <c r="L33" s="524"/>
      <c r="M33" s="476">
        <v>21</v>
      </c>
      <c r="N33" s="512"/>
      <c r="O33" s="512"/>
      <c r="P33" s="512"/>
      <c r="Q33" s="512"/>
      <c r="R33" s="512"/>
      <c r="S33" s="512"/>
      <c r="T33" s="518"/>
    </row>
    <row r="34" spans="2:29" x14ac:dyDescent="0.25">
      <c r="B34" s="532" t="s">
        <v>302</v>
      </c>
      <c r="C34" s="529"/>
      <c r="D34" s="523"/>
      <c r="E34" s="523"/>
      <c r="F34" s="523"/>
      <c r="G34" s="523"/>
      <c r="H34" s="523"/>
      <c r="I34" s="523"/>
      <c r="J34" s="523"/>
      <c r="K34" s="523"/>
      <c r="L34" s="524"/>
      <c r="M34" s="476">
        <v>22</v>
      </c>
      <c r="N34" s="512"/>
      <c r="O34" s="512"/>
      <c r="P34" s="512"/>
      <c r="Q34" s="512"/>
      <c r="R34" s="512"/>
      <c r="S34" s="512"/>
      <c r="T34" s="518"/>
    </row>
    <row r="35" spans="2:29" x14ac:dyDescent="0.25">
      <c r="B35" s="528" t="s">
        <v>493</v>
      </c>
      <c r="C35" s="529"/>
      <c r="D35" s="523"/>
      <c r="E35" s="523"/>
      <c r="F35" s="523"/>
      <c r="G35" s="523"/>
      <c r="H35" s="523"/>
      <c r="I35" s="523"/>
      <c r="J35" s="523"/>
      <c r="K35" s="523"/>
      <c r="L35" s="524"/>
      <c r="M35" s="476">
        <v>23</v>
      </c>
      <c r="N35" s="512"/>
      <c r="O35" s="512"/>
      <c r="P35" s="512"/>
      <c r="Q35" s="512"/>
      <c r="R35" s="512"/>
      <c r="S35" s="512"/>
      <c r="T35" s="518"/>
    </row>
    <row r="36" spans="2:29" x14ac:dyDescent="0.25">
      <c r="B36" s="635" t="s">
        <v>475</v>
      </c>
      <c r="C36" s="636"/>
      <c r="D36" s="636"/>
      <c r="E36" s="636"/>
      <c r="F36" s="636"/>
      <c r="G36" s="636"/>
      <c r="H36" s="636"/>
      <c r="I36" s="636"/>
      <c r="J36" s="636"/>
      <c r="K36" s="636"/>
      <c r="L36" s="637"/>
      <c r="M36" s="476">
        <v>24</v>
      </c>
      <c r="N36" s="512"/>
      <c r="O36" s="512"/>
      <c r="P36" s="512"/>
      <c r="Q36" s="512"/>
      <c r="R36" s="512"/>
      <c r="S36" s="512"/>
      <c r="T36" s="518"/>
    </row>
    <row r="37" spans="2:29" x14ac:dyDescent="0.25">
      <c r="B37" s="528" t="s">
        <v>495</v>
      </c>
      <c r="C37" s="523"/>
      <c r="D37" s="523"/>
      <c r="E37" s="523"/>
      <c r="F37" s="523"/>
      <c r="G37" s="523"/>
      <c r="H37" s="523"/>
      <c r="I37" s="523"/>
      <c r="J37" s="523"/>
      <c r="K37" s="523"/>
      <c r="L37" s="524"/>
      <c r="M37" s="476">
        <v>25</v>
      </c>
      <c r="N37" s="512"/>
      <c r="O37" s="512"/>
      <c r="P37" s="512"/>
      <c r="Q37" s="512"/>
      <c r="R37" s="512"/>
      <c r="S37" s="512"/>
      <c r="T37" s="518"/>
    </row>
    <row r="38" spans="2:29" x14ac:dyDescent="0.25">
      <c r="B38" s="528" t="s">
        <v>496</v>
      </c>
      <c r="C38" s="523"/>
      <c r="D38" s="523"/>
      <c r="E38" s="523"/>
      <c r="F38" s="523"/>
      <c r="G38" s="523"/>
      <c r="H38" s="523"/>
      <c r="I38" s="523"/>
      <c r="J38" s="523"/>
      <c r="K38" s="523"/>
      <c r="L38" s="524"/>
      <c r="M38" s="476">
        <v>26</v>
      </c>
      <c r="N38" s="512"/>
      <c r="O38" s="512"/>
      <c r="P38" s="512"/>
      <c r="Q38" s="512"/>
      <c r="R38" s="512"/>
      <c r="S38" s="512"/>
      <c r="T38" s="518"/>
    </row>
    <row r="39" spans="2:29" x14ac:dyDescent="0.25">
      <c r="B39" s="528" t="s">
        <v>497</v>
      </c>
      <c r="C39" s="523"/>
      <c r="D39" s="523"/>
      <c r="E39" s="523"/>
      <c r="F39" s="523"/>
      <c r="G39" s="523"/>
      <c r="H39" s="523"/>
      <c r="I39" s="523"/>
      <c r="J39" s="523"/>
      <c r="K39" s="523"/>
      <c r="L39" s="524"/>
      <c r="M39" s="476">
        <v>27</v>
      </c>
      <c r="N39" s="512"/>
      <c r="O39" s="512"/>
      <c r="P39" s="512"/>
      <c r="Q39" s="512"/>
      <c r="R39" s="512"/>
      <c r="S39" s="512"/>
      <c r="T39" s="518"/>
    </row>
    <row r="40" spans="2:29" x14ac:dyDescent="0.25">
      <c r="B40" s="528" t="s">
        <v>498</v>
      </c>
      <c r="C40" s="523"/>
      <c r="D40" s="523"/>
      <c r="E40" s="523"/>
      <c r="F40" s="523"/>
      <c r="G40" s="523"/>
      <c r="H40" s="523"/>
      <c r="I40" s="523"/>
      <c r="J40" s="523"/>
      <c r="K40" s="523"/>
      <c r="L40" s="524"/>
      <c r="M40" s="476">
        <v>28</v>
      </c>
      <c r="N40" s="512"/>
      <c r="O40" s="512"/>
      <c r="P40" s="512"/>
      <c r="Q40" s="512"/>
      <c r="R40" s="512"/>
      <c r="S40" s="512"/>
      <c r="T40" s="518"/>
    </row>
    <row r="41" spans="2:29" x14ac:dyDescent="0.25">
      <c r="B41" s="528" t="s">
        <v>499</v>
      </c>
      <c r="C41" s="523"/>
      <c r="D41" s="523"/>
      <c r="E41" s="523"/>
      <c r="F41" s="523"/>
      <c r="G41" s="523"/>
      <c r="H41" s="523"/>
      <c r="I41" s="523"/>
      <c r="J41" s="523"/>
      <c r="K41" s="523"/>
      <c r="L41" s="524"/>
      <c r="M41" s="476">
        <v>29</v>
      </c>
      <c r="N41" s="512"/>
      <c r="O41" s="512"/>
      <c r="P41" s="512"/>
      <c r="Q41" s="512"/>
      <c r="R41" s="512"/>
      <c r="S41" s="512"/>
      <c r="T41" s="518"/>
    </row>
    <row r="42" spans="2:29" x14ac:dyDescent="0.25">
      <c r="B42" s="528" t="s">
        <v>500</v>
      </c>
      <c r="C42" s="523"/>
      <c r="D42" s="523"/>
      <c r="E42" s="523"/>
      <c r="F42" s="523"/>
      <c r="G42" s="523"/>
      <c r="H42" s="523"/>
      <c r="I42" s="523"/>
      <c r="J42" s="523"/>
      <c r="K42" s="523"/>
      <c r="L42" s="524"/>
      <c r="M42" s="476">
        <v>30</v>
      </c>
      <c r="N42" s="512"/>
      <c r="O42" s="512"/>
      <c r="P42" s="512"/>
      <c r="Q42" s="512"/>
      <c r="R42" s="512"/>
      <c r="S42" s="512"/>
      <c r="T42" s="518"/>
    </row>
    <row r="43" spans="2:29" x14ac:dyDescent="0.25">
      <c r="B43" s="528" t="s">
        <v>493</v>
      </c>
      <c r="C43" s="523"/>
      <c r="D43" s="523"/>
      <c r="E43" s="523"/>
      <c r="F43" s="523"/>
      <c r="G43" s="523"/>
      <c r="H43" s="523"/>
      <c r="I43" s="523"/>
      <c r="J43" s="523"/>
      <c r="K43" s="523"/>
      <c r="L43" s="524"/>
      <c r="M43" s="476">
        <v>31</v>
      </c>
      <c r="N43" s="512"/>
      <c r="O43" s="512"/>
      <c r="P43" s="512"/>
      <c r="Q43" s="512"/>
      <c r="R43" s="512"/>
      <c r="S43" s="512"/>
      <c r="T43" s="518"/>
    </row>
    <row r="44" spans="2:29" x14ac:dyDescent="0.25">
      <c r="B44" s="635" t="s">
        <v>41</v>
      </c>
      <c r="C44" s="636"/>
      <c r="D44" s="636"/>
      <c r="E44" s="636"/>
      <c r="F44" s="636"/>
      <c r="G44" s="636"/>
      <c r="H44" s="636"/>
      <c r="I44" s="636"/>
      <c r="J44" s="636"/>
      <c r="K44" s="636"/>
      <c r="L44" s="637"/>
      <c r="M44" s="476">
        <v>32</v>
      </c>
      <c r="N44" s="512"/>
      <c r="O44" s="512"/>
      <c r="P44" s="512"/>
      <c r="Q44" s="512"/>
      <c r="R44" s="512"/>
      <c r="S44" s="512"/>
      <c r="T44" s="518"/>
    </row>
    <row r="45" spans="2:29" ht="14.5" x14ac:dyDescent="0.25">
      <c r="B45" s="635" t="s">
        <v>476</v>
      </c>
      <c r="C45" s="636"/>
      <c r="D45" s="636"/>
      <c r="E45" s="636"/>
      <c r="F45" s="636"/>
      <c r="G45" s="636"/>
      <c r="H45" s="636"/>
      <c r="I45" s="636"/>
      <c r="J45" s="636"/>
      <c r="K45" s="636"/>
      <c r="L45" s="637"/>
      <c r="M45" s="476">
        <v>33</v>
      </c>
      <c r="N45" s="512"/>
      <c r="O45" s="512"/>
      <c r="P45" s="512"/>
      <c r="Q45" s="512"/>
      <c r="R45" s="512"/>
      <c r="S45" s="512"/>
      <c r="T45" s="518"/>
    </row>
    <row r="46" spans="2:29" ht="13" x14ac:dyDescent="0.25">
      <c r="B46" s="640" t="s">
        <v>502</v>
      </c>
      <c r="C46" s="641"/>
      <c r="D46" s="641"/>
      <c r="E46" s="641"/>
      <c r="F46" s="641"/>
      <c r="G46" s="641"/>
      <c r="H46" s="641"/>
      <c r="I46" s="641"/>
      <c r="J46" s="641"/>
      <c r="K46" s="641"/>
      <c r="L46" s="642"/>
      <c r="M46" s="510">
        <v>34</v>
      </c>
      <c r="N46" s="513"/>
      <c r="O46" s="513"/>
      <c r="P46" s="513"/>
      <c r="Q46" s="513"/>
      <c r="R46" s="513"/>
      <c r="S46" s="513"/>
      <c r="T46" s="519">
        <f>S46+N67</f>
        <v>0</v>
      </c>
      <c r="V46" s="2"/>
      <c r="W46" s="2"/>
      <c r="X46" s="2"/>
      <c r="Y46" s="2"/>
      <c r="Z46" s="2"/>
      <c r="AA46" s="2"/>
      <c r="AB46" s="2"/>
      <c r="AC46" s="2"/>
    </row>
    <row r="47" spans="2:29" ht="13" x14ac:dyDescent="0.25">
      <c r="B47" s="639" t="s">
        <v>501</v>
      </c>
      <c r="C47" s="639"/>
      <c r="D47" s="639"/>
      <c r="E47" s="639"/>
      <c r="F47" s="639"/>
      <c r="G47" s="639"/>
      <c r="H47" s="639"/>
      <c r="I47" s="639"/>
      <c r="J47" s="639"/>
      <c r="K47" s="639"/>
      <c r="L47" s="639"/>
      <c r="M47" s="510">
        <v>35</v>
      </c>
      <c r="N47" s="514" t="e">
        <f t="shared" ref="N47:T47" si="1">N18/N46</f>
        <v>#DIV/0!</v>
      </c>
      <c r="O47" s="514" t="e">
        <f t="shared" si="1"/>
        <v>#DIV/0!</v>
      </c>
      <c r="P47" s="514" t="e">
        <f t="shared" si="1"/>
        <v>#DIV/0!</v>
      </c>
      <c r="Q47" s="514" t="e">
        <f t="shared" si="1"/>
        <v>#DIV/0!</v>
      </c>
      <c r="R47" s="514" t="e">
        <f t="shared" si="1"/>
        <v>#DIV/0!</v>
      </c>
      <c r="S47" s="514" t="e">
        <f t="shared" si="1"/>
        <v>#DIV/0!</v>
      </c>
      <c r="T47" s="520" t="e">
        <f t="shared" si="1"/>
        <v>#DIV/0!</v>
      </c>
      <c r="V47" s="2"/>
      <c r="W47" s="2"/>
      <c r="X47" s="2"/>
      <c r="Y47" s="2"/>
      <c r="Z47" s="2"/>
      <c r="AA47" s="2"/>
      <c r="AB47" s="2"/>
      <c r="AC47" s="2"/>
    </row>
    <row r="48" spans="2:29" ht="54.5" customHeight="1" x14ac:dyDescent="0.25">
      <c r="B48" s="638" t="s">
        <v>456</v>
      </c>
      <c r="C48" s="638"/>
      <c r="D48" s="638"/>
      <c r="E48" s="638"/>
      <c r="F48" s="638"/>
      <c r="G48" s="638"/>
      <c r="H48" s="638"/>
      <c r="I48" s="638"/>
      <c r="J48" s="638"/>
      <c r="K48" s="638"/>
      <c r="L48" s="638"/>
      <c r="M48" s="476"/>
      <c r="N48" s="491"/>
      <c r="O48" s="491"/>
      <c r="P48" s="491"/>
      <c r="Q48" s="491"/>
      <c r="R48" s="491"/>
      <c r="S48" s="515"/>
      <c r="T48" s="515"/>
    </row>
    <row r="49" spans="2:29" x14ac:dyDescent="0.25">
      <c r="B49" s="2" t="s">
        <v>477</v>
      </c>
      <c r="V49" s="2"/>
      <c r="W49" s="2"/>
      <c r="X49" s="2"/>
      <c r="Y49" s="2"/>
      <c r="Z49" s="2"/>
      <c r="AA49" s="2"/>
      <c r="AB49" s="2"/>
      <c r="AC49" s="2"/>
    </row>
    <row r="50" spans="2:29" x14ac:dyDescent="0.25">
      <c r="V50" s="2"/>
      <c r="W50" s="2"/>
      <c r="X50" s="2"/>
      <c r="Y50" s="2"/>
      <c r="Z50" s="2"/>
      <c r="AA50" s="2"/>
      <c r="AB50" s="2"/>
      <c r="AC50" s="2"/>
    </row>
    <row r="51" spans="2:29" x14ac:dyDescent="0.25">
      <c r="V51" s="2"/>
      <c r="W51" s="2"/>
      <c r="X51" s="2"/>
      <c r="Y51" s="2"/>
      <c r="Z51" s="2"/>
      <c r="AA51" s="2"/>
      <c r="AB51" s="2"/>
      <c r="AC51" s="2"/>
    </row>
    <row r="52" spans="2:29" ht="13" customHeight="1" x14ac:dyDescent="0.25">
      <c r="B52" s="26"/>
      <c r="C52" s="26"/>
      <c r="D52" s="26"/>
      <c r="E52" s="26"/>
      <c r="F52" s="26"/>
      <c r="G52" s="26"/>
      <c r="H52" s="26"/>
      <c r="I52" s="26"/>
      <c r="J52" s="26"/>
      <c r="K52" s="26"/>
      <c r="L52" s="26"/>
      <c r="M52" s="26"/>
      <c r="N52" s="26"/>
      <c r="O52" s="26"/>
      <c r="P52" s="26"/>
      <c r="Q52" s="26"/>
      <c r="R52" s="26"/>
      <c r="V52" s="2"/>
      <c r="W52" s="2"/>
      <c r="X52" s="2"/>
      <c r="Y52" s="2"/>
      <c r="Z52" s="2"/>
      <c r="AA52" s="2"/>
      <c r="AB52" s="2"/>
      <c r="AC52" s="2"/>
    </row>
    <row r="53" spans="2:29" ht="13" x14ac:dyDescent="0.25">
      <c r="B53" s="625" t="s">
        <v>442</v>
      </c>
      <c r="C53" s="626"/>
      <c r="D53" s="626"/>
      <c r="E53" s="626"/>
      <c r="F53" s="626"/>
      <c r="G53" s="626"/>
      <c r="H53" s="626"/>
      <c r="I53" s="626"/>
      <c r="J53" s="626"/>
      <c r="K53" s="626"/>
      <c r="L53" s="626"/>
      <c r="M53" s="627"/>
      <c r="N53" s="624" t="s">
        <v>441</v>
      </c>
      <c r="O53" s="624" t="s">
        <v>443</v>
      </c>
      <c r="P53" s="26"/>
      <c r="Q53" s="26"/>
      <c r="R53" s="26"/>
      <c r="V53" s="2"/>
      <c r="W53" s="2"/>
      <c r="X53" s="2"/>
      <c r="Y53" s="2"/>
      <c r="Z53" s="2"/>
      <c r="AA53" s="2"/>
      <c r="AB53" s="2"/>
      <c r="AC53" s="2"/>
    </row>
    <row r="54" spans="2:29" ht="13" x14ac:dyDescent="0.25">
      <c r="B54" s="628"/>
      <c r="C54" s="629"/>
      <c r="D54" s="629"/>
      <c r="E54" s="629"/>
      <c r="F54" s="629"/>
      <c r="G54" s="629"/>
      <c r="H54" s="629"/>
      <c r="I54" s="629"/>
      <c r="J54" s="629"/>
      <c r="K54" s="629"/>
      <c r="L54" s="629"/>
      <c r="M54" s="630"/>
      <c r="N54" s="624"/>
      <c r="O54" s="624"/>
      <c r="P54" s="26"/>
      <c r="Q54" s="26"/>
      <c r="R54" s="26"/>
      <c r="V54" s="2"/>
      <c r="W54" s="2"/>
      <c r="X54" s="2"/>
      <c r="Y54" s="2"/>
      <c r="Z54" s="2"/>
      <c r="AA54" s="2"/>
      <c r="AB54" s="2"/>
      <c r="AC54" s="2"/>
    </row>
    <row r="55" spans="2:29" ht="39" customHeight="1" x14ac:dyDescent="0.25">
      <c r="B55" s="632" t="s">
        <v>453</v>
      </c>
      <c r="C55" s="633"/>
      <c r="D55" s="633"/>
      <c r="E55" s="633"/>
      <c r="F55" s="633"/>
      <c r="G55" s="633"/>
      <c r="H55" s="633"/>
      <c r="I55" s="633"/>
      <c r="J55" s="633"/>
      <c r="K55" s="633"/>
      <c r="L55" s="633"/>
      <c r="M55" s="634"/>
      <c r="N55" s="492" t="s">
        <v>446</v>
      </c>
      <c r="O55" s="491"/>
      <c r="P55" s="26"/>
      <c r="Q55" s="26"/>
      <c r="R55" s="26"/>
      <c r="V55" s="2"/>
      <c r="W55" s="2"/>
      <c r="X55" s="2"/>
      <c r="Y55" s="2"/>
      <c r="Z55" s="2"/>
      <c r="AA55" s="2"/>
      <c r="AB55" s="2"/>
      <c r="AC55" s="2"/>
    </row>
    <row r="56" spans="2:29" ht="39" customHeight="1" x14ac:dyDescent="0.25">
      <c r="B56" s="632" t="s">
        <v>452</v>
      </c>
      <c r="C56" s="633"/>
      <c r="D56" s="633"/>
      <c r="E56" s="633"/>
      <c r="F56" s="633"/>
      <c r="G56" s="633"/>
      <c r="H56" s="633"/>
      <c r="I56" s="633"/>
      <c r="J56" s="633"/>
      <c r="K56" s="633"/>
      <c r="L56" s="633"/>
      <c r="M56" s="634"/>
      <c r="N56" s="492" t="s">
        <v>446</v>
      </c>
      <c r="O56" s="491"/>
    </row>
    <row r="57" spans="2:29" ht="39" customHeight="1" x14ac:dyDescent="0.25">
      <c r="B57" s="632" t="s">
        <v>445</v>
      </c>
      <c r="C57" s="633"/>
      <c r="D57" s="633"/>
      <c r="E57" s="633"/>
      <c r="F57" s="633"/>
      <c r="G57" s="633"/>
      <c r="H57" s="633"/>
      <c r="I57" s="633"/>
      <c r="J57" s="633"/>
      <c r="K57" s="633"/>
      <c r="L57" s="633"/>
      <c r="M57" s="634"/>
      <c r="N57" s="492" t="s">
        <v>446</v>
      </c>
      <c r="O57" s="491"/>
    </row>
    <row r="58" spans="2:29" ht="39" customHeight="1" x14ac:dyDescent="0.25">
      <c r="B58" s="632" t="s">
        <v>447</v>
      </c>
      <c r="C58" s="633"/>
      <c r="D58" s="633"/>
      <c r="E58" s="633"/>
      <c r="F58" s="633"/>
      <c r="G58" s="633"/>
      <c r="H58" s="633"/>
      <c r="I58" s="633"/>
      <c r="J58" s="633"/>
      <c r="K58" s="633"/>
      <c r="L58" s="633"/>
      <c r="M58" s="634"/>
      <c r="N58" s="491"/>
      <c r="O58" s="491"/>
    </row>
    <row r="59" spans="2:29" ht="24.5" customHeight="1" x14ac:dyDescent="0.25">
      <c r="B59" s="643" t="s">
        <v>480</v>
      </c>
      <c r="C59" s="643"/>
      <c r="D59" s="643"/>
      <c r="E59" s="643"/>
      <c r="F59" s="643"/>
      <c r="G59" s="643"/>
      <c r="H59" s="643"/>
      <c r="I59" s="643"/>
      <c r="J59" s="643"/>
      <c r="K59" s="643"/>
      <c r="L59" s="643"/>
      <c r="M59" s="643"/>
      <c r="N59" s="516">
        <f>SUM(N55:N58)</f>
        <v>0</v>
      </c>
      <c r="O59" s="517"/>
    </row>
    <row r="62" spans="2:29" x14ac:dyDescent="0.25">
      <c r="B62" s="625" t="s">
        <v>448</v>
      </c>
      <c r="C62" s="626"/>
      <c r="D62" s="626"/>
      <c r="E62" s="626"/>
      <c r="F62" s="626"/>
      <c r="G62" s="626"/>
      <c r="H62" s="626"/>
      <c r="I62" s="626"/>
      <c r="J62" s="626"/>
      <c r="K62" s="626"/>
      <c r="L62" s="626"/>
      <c r="M62" s="627"/>
      <c r="N62" s="624" t="s">
        <v>441</v>
      </c>
      <c r="O62" s="624" t="s">
        <v>443</v>
      </c>
    </row>
    <row r="63" spans="2:29" x14ac:dyDescent="0.25">
      <c r="B63" s="628"/>
      <c r="C63" s="629"/>
      <c r="D63" s="629"/>
      <c r="E63" s="629"/>
      <c r="F63" s="629"/>
      <c r="G63" s="629"/>
      <c r="H63" s="629"/>
      <c r="I63" s="629"/>
      <c r="J63" s="629"/>
      <c r="K63" s="629"/>
      <c r="L63" s="629"/>
      <c r="M63" s="630"/>
      <c r="N63" s="624"/>
      <c r="O63" s="624"/>
    </row>
    <row r="64" spans="2:29" ht="39" customHeight="1" x14ac:dyDescent="0.25">
      <c r="B64" s="645" t="s">
        <v>449</v>
      </c>
      <c r="C64" s="633"/>
      <c r="D64" s="633"/>
      <c r="E64" s="633"/>
      <c r="F64" s="633"/>
      <c r="G64" s="633"/>
      <c r="H64" s="633"/>
      <c r="I64" s="633"/>
      <c r="J64" s="633"/>
      <c r="K64" s="633"/>
      <c r="L64" s="633"/>
      <c r="M64" s="634"/>
      <c r="N64" s="492" t="s">
        <v>451</v>
      </c>
      <c r="O64" s="491"/>
    </row>
    <row r="65" spans="2:15" ht="39" customHeight="1" x14ac:dyDescent="0.25">
      <c r="B65" s="645" t="s">
        <v>449</v>
      </c>
      <c r="C65" s="633"/>
      <c r="D65" s="633"/>
      <c r="E65" s="633"/>
      <c r="F65" s="633"/>
      <c r="G65" s="633"/>
      <c r="H65" s="633"/>
      <c r="I65" s="633"/>
      <c r="J65" s="633"/>
      <c r="K65" s="633"/>
      <c r="L65" s="633"/>
      <c r="M65" s="634"/>
      <c r="N65" s="492"/>
      <c r="O65" s="491"/>
    </row>
    <row r="66" spans="2:15" ht="39" customHeight="1" x14ac:dyDescent="0.25">
      <c r="B66" s="645" t="s">
        <v>449</v>
      </c>
      <c r="C66" s="633"/>
      <c r="D66" s="633"/>
      <c r="E66" s="633"/>
      <c r="F66" s="633"/>
      <c r="G66" s="633"/>
      <c r="H66" s="633"/>
      <c r="I66" s="633"/>
      <c r="J66" s="633"/>
      <c r="K66" s="633"/>
      <c r="L66" s="633"/>
      <c r="M66" s="634"/>
      <c r="N66" s="491"/>
      <c r="O66" s="491"/>
    </row>
    <row r="67" spans="2:15" ht="24.5" customHeight="1" x14ac:dyDescent="0.25">
      <c r="B67" s="643" t="s">
        <v>480</v>
      </c>
      <c r="C67" s="643"/>
      <c r="D67" s="643"/>
      <c r="E67" s="643"/>
      <c r="F67" s="643"/>
      <c r="G67" s="643"/>
      <c r="H67" s="643"/>
      <c r="I67" s="643"/>
      <c r="J67" s="643"/>
      <c r="K67" s="643"/>
      <c r="L67" s="643"/>
      <c r="M67" s="643"/>
      <c r="N67" s="516">
        <f>SUM(N64:N66)</f>
        <v>0</v>
      </c>
      <c r="O67" s="511"/>
    </row>
  </sheetData>
  <mergeCells count="47">
    <mergeCell ref="B67:M67"/>
    <mergeCell ref="B6:F6"/>
    <mergeCell ref="H6:K6"/>
    <mergeCell ref="M6:N6"/>
    <mergeCell ref="N11:N12"/>
    <mergeCell ref="B16:L16"/>
    <mergeCell ref="B17:L17"/>
    <mergeCell ref="B19:L19"/>
    <mergeCell ref="B44:L44"/>
    <mergeCell ref="N62:N63"/>
    <mergeCell ref="M11:M12"/>
    <mergeCell ref="N9:N10"/>
    <mergeCell ref="B64:M64"/>
    <mergeCell ref="B65:M65"/>
    <mergeCell ref="B66:M66"/>
    <mergeCell ref="B11:L12"/>
    <mergeCell ref="O9:O10"/>
    <mergeCell ref="S9:S10"/>
    <mergeCell ref="S11:S12"/>
    <mergeCell ref="T9:T10"/>
    <mergeCell ref="T11:T12"/>
    <mergeCell ref="B62:M63"/>
    <mergeCell ref="B48:L48"/>
    <mergeCell ref="B13:L13"/>
    <mergeCell ref="B14:L14"/>
    <mergeCell ref="B15:L15"/>
    <mergeCell ref="B18:L18"/>
    <mergeCell ref="B46:L46"/>
    <mergeCell ref="B47:L47"/>
    <mergeCell ref="B59:M59"/>
    <mergeCell ref="B58:M58"/>
    <mergeCell ref="O62:O63"/>
    <mergeCell ref="B53:M54"/>
    <mergeCell ref="N53:N54"/>
    <mergeCell ref="R9:R10"/>
    <mergeCell ref="O53:O54"/>
    <mergeCell ref="B55:M55"/>
    <mergeCell ref="B56:M56"/>
    <mergeCell ref="B57:M57"/>
    <mergeCell ref="O11:O12"/>
    <mergeCell ref="P9:P10"/>
    <mergeCell ref="P11:P12"/>
    <mergeCell ref="Q9:Q10"/>
    <mergeCell ref="Q11:Q12"/>
    <mergeCell ref="B45:L45"/>
    <mergeCell ref="B36:L36"/>
    <mergeCell ref="R11:R12"/>
  </mergeCells>
  <printOptions horizontalCentered="1"/>
  <pageMargins left="0.51181102362204722" right="0.51181102362204722" top="0.39370078740157483" bottom="0.51181102362204722" header="0.27559055118110237" footer="0.51181102362204722"/>
  <pageSetup paperSize="8" scale="57"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38B55D-A28D-48D6-A02F-ECAE02B91FA7}">
  <sheetPr>
    <tabColor theme="0" tint="-0.499984740745262"/>
    <pageSetUpPr fitToPage="1"/>
  </sheetPr>
  <dimension ref="A1"/>
  <sheetViews>
    <sheetView zoomScaleNormal="100" workbookViewId="0">
      <selection activeCell="G41" sqref="G41"/>
    </sheetView>
  </sheetViews>
  <sheetFormatPr defaultColWidth="8.81640625" defaultRowHeight="13" x14ac:dyDescent="0.3"/>
  <cols>
    <col min="1" max="25" width="18.36328125" style="493" customWidth="1"/>
    <col min="26" max="26" width="8.81640625" style="493"/>
    <col min="27" max="27" width="26.1796875" style="493" bestFit="1" customWidth="1"/>
    <col min="28" max="16384" width="8.81640625" style="493"/>
  </cols>
  <sheetData/>
  <printOptions horizontalCentered="1"/>
  <pageMargins left="0.51181102362204722" right="0.51181102362204722" top="0.39370078740157483" bottom="0.51181102362204722" header="0.27559055118110237" footer="0.51181102362204722"/>
  <pageSetup paperSize="8" scale="57"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EB5D4-87D8-4D0C-9EF0-F32ADA261120}">
  <sheetPr>
    <tabColor theme="8" tint="-0.249977111117893"/>
    <pageSetUpPr fitToPage="1"/>
  </sheetPr>
  <dimension ref="B1:Z23"/>
  <sheetViews>
    <sheetView zoomScaleNormal="100" workbookViewId="0">
      <pane xSplit="17" ySplit="7" topLeftCell="R8" activePane="bottomRight" state="frozen"/>
      <selection activeCell="B15" sqref="B15"/>
      <selection pane="topRight" activeCell="B15" sqref="B15"/>
      <selection pane="bottomLeft" activeCell="B15" sqref="B15"/>
      <selection pane="bottomRight" activeCell="B1" sqref="B1"/>
    </sheetView>
  </sheetViews>
  <sheetFormatPr defaultColWidth="8.81640625" defaultRowHeight="12.5" x14ac:dyDescent="0.25"/>
  <cols>
    <col min="1" max="1" width="1.81640625" style="2" customWidth="1"/>
    <col min="2" max="2" width="3" style="2" customWidth="1"/>
    <col min="3" max="3" width="3.81640625" style="2" customWidth="1"/>
    <col min="4" max="7" width="3" style="2" customWidth="1"/>
    <col min="8" max="8" width="5.453125" style="2" bestFit="1" customWidth="1"/>
    <col min="9" max="11" width="3" style="2" customWidth="1"/>
    <col min="12" max="12" width="3.1796875" style="2" customWidth="1"/>
    <col min="13" max="13" width="9.54296875" style="2" customWidth="1"/>
    <col min="14" max="15" width="40.81640625" style="2" customWidth="1"/>
    <col min="16" max="16" width="4.1796875" style="2" customWidth="1"/>
    <col min="17" max="17" width="3.453125" style="13" customWidth="1"/>
    <col min="18" max="18" width="25.1796875" style="320" customWidth="1"/>
    <col min="19" max="19" width="14" style="320" customWidth="1"/>
    <col min="20" max="21" width="18.54296875" style="320" customWidth="1"/>
    <col min="22" max="25" width="18.54296875" style="317" customWidth="1"/>
    <col min="26" max="26" width="8.81640625" style="19"/>
    <col min="27" max="27" width="26.1796875" style="2" bestFit="1" customWidth="1"/>
    <col min="28" max="16384" width="8.81640625" style="2"/>
  </cols>
  <sheetData>
    <row r="1" spans="2:26" s="1" customFormat="1" ht="18.75" customHeight="1" x14ac:dyDescent="0.3">
      <c r="R1" s="1" t="s">
        <v>377</v>
      </c>
      <c r="T1" s="344">
        <f>'Cover Page'!F7</f>
        <v>0</v>
      </c>
      <c r="U1" s="344"/>
      <c r="Z1" s="19"/>
    </row>
    <row r="2" spans="2:26" s="1" customFormat="1" ht="18.75" customHeight="1" x14ac:dyDescent="0.3">
      <c r="B2" s="617" t="s">
        <v>450</v>
      </c>
      <c r="C2" s="617"/>
      <c r="D2" s="617"/>
      <c r="E2" s="617"/>
      <c r="F2" s="617"/>
      <c r="G2" s="617"/>
      <c r="H2" s="617"/>
      <c r="I2" s="617"/>
      <c r="J2" s="617"/>
      <c r="K2" s="617"/>
      <c r="L2" s="617"/>
      <c r="M2" s="617"/>
      <c r="N2" s="617"/>
      <c r="O2" s="617"/>
      <c r="P2" s="617"/>
      <c r="Q2" s="617"/>
      <c r="R2" s="617"/>
      <c r="S2" s="617"/>
      <c r="T2" s="617"/>
      <c r="U2" s="617"/>
      <c r="V2" s="617"/>
      <c r="W2" s="617"/>
      <c r="X2" s="617"/>
      <c r="Y2" s="617"/>
      <c r="Z2" s="19"/>
    </row>
    <row r="3" spans="2:26" s="1" customFormat="1" ht="21" customHeight="1" x14ac:dyDescent="0.3">
      <c r="R3" s="343" t="s">
        <v>333</v>
      </c>
      <c r="S3" s="345" t="e">
        <f>DATE('Cover Page'!K13,'Cover Page'!I13,'Cover Page'!G13)</f>
        <v>#NUM!</v>
      </c>
      <c r="Z3" s="19"/>
    </row>
    <row r="4" spans="2:26" ht="3.75" customHeight="1" x14ac:dyDescent="0.25">
      <c r="B4" s="13"/>
      <c r="C4" s="13"/>
      <c r="D4" s="13"/>
      <c r="E4" s="13"/>
      <c r="F4" s="13"/>
      <c r="G4" s="13"/>
      <c r="H4" s="13"/>
      <c r="I4" s="13"/>
      <c r="J4" s="13"/>
      <c r="K4" s="13"/>
      <c r="L4" s="13"/>
      <c r="M4" s="13"/>
      <c r="N4" s="13"/>
      <c r="O4" s="13"/>
      <c r="P4" s="13"/>
      <c r="R4" s="220"/>
      <c r="S4" s="220"/>
      <c r="T4" s="220"/>
      <c r="U4" s="220"/>
      <c r="V4" s="220"/>
      <c r="W4" s="220"/>
      <c r="X4" s="310"/>
      <c r="Y4" s="310"/>
    </row>
    <row r="5" spans="2:26" ht="15" customHeight="1" x14ac:dyDescent="0.5">
      <c r="B5" s="2" t="s">
        <v>0</v>
      </c>
      <c r="H5" s="2" t="s">
        <v>1</v>
      </c>
      <c r="M5" s="2" t="s">
        <v>2</v>
      </c>
      <c r="R5" s="220"/>
      <c r="S5" s="311"/>
      <c r="T5" s="311"/>
      <c r="U5" s="311"/>
      <c r="V5" s="310"/>
      <c r="W5" s="310"/>
      <c r="X5" s="310"/>
      <c r="Y5" s="310"/>
    </row>
    <row r="6" spans="2:26" s="19" customFormat="1" ht="19.5" customHeight="1" x14ac:dyDescent="0.3">
      <c r="B6" s="619">
        <f>'Cover Page'!G9</f>
        <v>0</v>
      </c>
      <c r="C6" s="620"/>
      <c r="D6" s="620"/>
      <c r="E6" s="620"/>
      <c r="F6" s="621"/>
      <c r="G6" s="35"/>
      <c r="H6" s="619">
        <f>'Cover Page'!K13</f>
        <v>0</v>
      </c>
      <c r="I6" s="620"/>
      <c r="J6" s="620"/>
      <c r="K6" s="621"/>
      <c r="M6" s="619">
        <f>'Cover Page'!I13</f>
        <v>0</v>
      </c>
      <c r="N6" s="621"/>
      <c r="Q6" s="35"/>
      <c r="R6" s="375"/>
      <c r="S6" s="375"/>
      <c r="T6" s="375"/>
      <c r="U6" s="375"/>
      <c r="V6" s="375"/>
      <c r="W6" s="375"/>
      <c r="X6" s="376"/>
      <c r="Y6" s="376"/>
    </row>
    <row r="7" spans="2:26" ht="13" x14ac:dyDescent="0.3">
      <c r="Q7" s="4"/>
      <c r="R7" s="310"/>
      <c r="S7" s="19"/>
      <c r="T7" s="2"/>
      <c r="U7" s="2"/>
      <c r="V7" s="2"/>
      <c r="W7" s="2"/>
      <c r="X7" s="2"/>
      <c r="Y7" s="2"/>
      <c r="Z7" s="2"/>
    </row>
    <row r="10" spans="2:26" x14ac:dyDescent="0.25">
      <c r="B10" s="625" t="s">
        <v>442</v>
      </c>
      <c r="C10" s="626"/>
      <c r="D10" s="626"/>
      <c r="E10" s="626"/>
      <c r="F10" s="626"/>
      <c r="G10" s="626"/>
      <c r="H10" s="626"/>
      <c r="I10" s="626"/>
      <c r="J10" s="626"/>
      <c r="K10" s="626"/>
      <c r="L10" s="626"/>
      <c r="M10" s="627"/>
      <c r="N10" s="624" t="s">
        <v>441</v>
      </c>
      <c r="O10" s="624" t="s">
        <v>443</v>
      </c>
    </row>
    <row r="11" spans="2:26" x14ac:dyDescent="0.25">
      <c r="B11" s="628"/>
      <c r="C11" s="629"/>
      <c r="D11" s="629"/>
      <c r="E11" s="629"/>
      <c r="F11" s="629"/>
      <c r="G11" s="629"/>
      <c r="H11" s="629"/>
      <c r="I11" s="629"/>
      <c r="J11" s="629"/>
      <c r="K11" s="629"/>
      <c r="L11" s="629"/>
      <c r="M11" s="630"/>
      <c r="N11" s="624"/>
      <c r="O11" s="624"/>
    </row>
    <row r="12" spans="2:26" ht="45" customHeight="1" x14ac:dyDescent="0.25">
      <c r="B12" s="632" t="s">
        <v>444</v>
      </c>
      <c r="C12" s="633"/>
      <c r="D12" s="633"/>
      <c r="E12" s="633"/>
      <c r="F12" s="633"/>
      <c r="G12" s="633"/>
      <c r="H12" s="633"/>
      <c r="I12" s="633"/>
      <c r="J12" s="633"/>
      <c r="K12" s="633"/>
      <c r="L12" s="633"/>
      <c r="M12" s="634"/>
      <c r="N12" s="492" t="s">
        <v>446</v>
      </c>
      <c r="O12" s="491"/>
    </row>
    <row r="13" spans="2:26" ht="45" customHeight="1" x14ac:dyDescent="0.25">
      <c r="B13" s="632" t="s">
        <v>445</v>
      </c>
      <c r="C13" s="633"/>
      <c r="D13" s="633"/>
      <c r="E13" s="633"/>
      <c r="F13" s="633"/>
      <c r="G13" s="633"/>
      <c r="H13" s="633"/>
      <c r="I13" s="633"/>
      <c r="J13" s="633"/>
      <c r="K13" s="633"/>
      <c r="L13" s="633"/>
      <c r="M13" s="634"/>
      <c r="N13" s="492" t="s">
        <v>446</v>
      </c>
      <c r="O13" s="491"/>
    </row>
    <row r="14" spans="2:26" ht="45" customHeight="1" x14ac:dyDescent="0.25">
      <c r="B14" s="632" t="s">
        <v>447</v>
      </c>
      <c r="C14" s="633"/>
      <c r="D14" s="633"/>
      <c r="E14" s="633"/>
      <c r="F14" s="633"/>
      <c r="G14" s="633"/>
      <c r="H14" s="633"/>
      <c r="I14" s="633"/>
      <c r="J14" s="633"/>
      <c r="K14" s="633"/>
      <c r="L14" s="633"/>
      <c r="M14" s="634"/>
      <c r="N14" s="491"/>
      <c r="O14" s="491"/>
    </row>
    <row r="15" spans="2:26" ht="24.5" customHeight="1" x14ac:dyDescent="0.25">
      <c r="B15" s="643" t="s">
        <v>480</v>
      </c>
      <c r="C15" s="643"/>
      <c r="D15" s="643"/>
      <c r="E15" s="643"/>
      <c r="F15" s="643"/>
      <c r="G15" s="643"/>
      <c r="H15" s="643"/>
      <c r="I15" s="643"/>
      <c r="J15" s="643"/>
      <c r="K15" s="643"/>
      <c r="L15" s="643"/>
      <c r="M15" s="643"/>
      <c r="N15" s="516">
        <f>SUM(N12:N14)</f>
        <v>0</v>
      </c>
      <c r="O15" s="517"/>
    </row>
    <row r="16" spans="2:26" ht="13" x14ac:dyDescent="0.25">
      <c r="B16" s="499"/>
      <c r="C16" s="499"/>
      <c r="D16" s="499"/>
      <c r="E16" s="499"/>
      <c r="F16" s="499"/>
      <c r="G16" s="499"/>
      <c r="H16" s="499"/>
      <c r="I16" s="499"/>
      <c r="J16" s="499"/>
      <c r="K16" s="499"/>
      <c r="L16" s="499"/>
      <c r="M16" s="499"/>
      <c r="N16" s="5"/>
      <c r="O16" s="5"/>
    </row>
    <row r="18" spans="2:15" x14ac:dyDescent="0.25">
      <c r="B18" s="625" t="s">
        <v>448</v>
      </c>
      <c r="C18" s="626"/>
      <c r="D18" s="626"/>
      <c r="E18" s="626"/>
      <c r="F18" s="626"/>
      <c r="G18" s="626"/>
      <c r="H18" s="626"/>
      <c r="I18" s="626"/>
      <c r="J18" s="626"/>
      <c r="K18" s="626"/>
      <c r="L18" s="626"/>
      <c r="M18" s="627"/>
      <c r="N18" s="624" t="s">
        <v>441</v>
      </c>
      <c r="O18" s="624" t="s">
        <v>443</v>
      </c>
    </row>
    <row r="19" spans="2:15" x14ac:dyDescent="0.25">
      <c r="B19" s="628"/>
      <c r="C19" s="629"/>
      <c r="D19" s="629"/>
      <c r="E19" s="629"/>
      <c r="F19" s="629"/>
      <c r="G19" s="629"/>
      <c r="H19" s="629"/>
      <c r="I19" s="629"/>
      <c r="J19" s="629"/>
      <c r="K19" s="629"/>
      <c r="L19" s="629"/>
      <c r="M19" s="630"/>
      <c r="N19" s="624"/>
      <c r="O19" s="624"/>
    </row>
    <row r="20" spans="2:15" ht="45" customHeight="1" x14ac:dyDescent="0.25">
      <c r="B20" s="645" t="s">
        <v>449</v>
      </c>
      <c r="C20" s="633"/>
      <c r="D20" s="633"/>
      <c r="E20" s="633"/>
      <c r="F20" s="633"/>
      <c r="G20" s="633"/>
      <c r="H20" s="633"/>
      <c r="I20" s="633"/>
      <c r="J20" s="633"/>
      <c r="K20" s="633"/>
      <c r="L20" s="633"/>
      <c r="M20" s="634"/>
      <c r="N20" s="492" t="s">
        <v>451</v>
      </c>
      <c r="O20" s="491"/>
    </row>
    <row r="21" spans="2:15" ht="45" customHeight="1" x14ac:dyDescent="0.25">
      <c r="B21" s="645" t="s">
        <v>449</v>
      </c>
      <c r="C21" s="633"/>
      <c r="D21" s="633"/>
      <c r="E21" s="633"/>
      <c r="F21" s="633"/>
      <c r="G21" s="633"/>
      <c r="H21" s="633"/>
      <c r="I21" s="633"/>
      <c r="J21" s="633"/>
      <c r="K21" s="633"/>
      <c r="L21" s="633"/>
      <c r="M21" s="634"/>
      <c r="N21" s="492"/>
      <c r="O21" s="491"/>
    </row>
    <row r="22" spans="2:15" ht="45" customHeight="1" x14ac:dyDescent="0.25">
      <c r="B22" s="645" t="s">
        <v>449</v>
      </c>
      <c r="C22" s="633"/>
      <c r="D22" s="633"/>
      <c r="E22" s="633"/>
      <c r="F22" s="633"/>
      <c r="G22" s="633"/>
      <c r="H22" s="633"/>
      <c r="I22" s="633"/>
      <c r="J22" s="633"/>
      <c r="K22" s="633"/>
      <c r="L22" s="633"/>
      <c r="M22" s="634"/>
      <c r="N22" s="491"/>
      <c r="O22" s="491"/>
    </row>
    <row r="23" spans="2:15" ht="24.5" customHeight="1" x14ac:dyDescent="0.25">
      <c r="B23" s="643" t="s">
        <v>480</v>
      </c>
      <c r="C23" s="643"/>
      <c r="D23" s="643"/>
      <c r="E23" s="643"/>
      <c r="F23" s="643"/>
      <c r="G23" s="643"/>
      <c r="H23" s="643"/>
      <c r="I23" s="643"/>
      <c r="J23" s="643"/>
      <c r="K23" s="643"/>
      <c r="L23" s="643"/>
      <c r="M23" s="643"/>
      <c r="N23" s="516">
        <f>SUM(N20:N22)</f>
        <v>0</v>
      </c>
      <c r="O23" s="511"/>
    </row>
  </sheetData>
  <mergeCells count="18">
    <mergeCell ref="B23:M23"/>
    <mergeCell ref="B10:M11"/>
    <mergeCell ref="B12:M12"/>
    <mergeCell ref="B13:M13"/>
    <mergeCell ref="B14:M14"/>
    <mergeCell ref="B22:M22"/>
    <mergeCell ref="B18:M19"/>
    <mergeCell ref="N18:N19"/>
    <mergeCell ref="O18:O19"/>
    <mergeCell ref="B20:M20"/>
    <mergeCell ref="B21:M21"/>
    <mergeCell ref="B2:Y2"/>
    <mergeCell ref="B6:F6"/>
    <mergeCell ref="H6:K6"/>
    <mergeCell ref="M6:N6"/>
    <mergeCell ref="N10:N11"/>
    <mergeCell ref="O10:O11"/>
    <mergeCell ref="B15:M15"/>
  </mergeCells>
  <printOptions horizontalCentered="1"/>
  <pageMargins left="0.51181102362204722" right="0.51181102362204722" top="0.39370078740157483" bottom="0.51181102362204722" header="0.27559055118110237" footer="0.51181102362204722"/>
  <pageSetup paperSize="8" scale="57" orientation="landscape" r:id="rId1"/>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95073-D1B9-4926-92BE-EE603D6EB6D1}">
  <sheetPr>
    <tabColor theme="8" tint="-0.249977111117893"/>
    <pageSetUpPr fitToPage="1"/>
  </sheetPr>
  <dimension ref="B1:AK124"/>
  <sheetViews>
    <sheetView zoomScale="85" zoomScaleNormal="85" workbookViewId="0">
      <pane xSplit="17" ySplit="10" topLeftCell="R59" activePane="bottomRight" state="frozen"/>
      <selection activeCell="B15" sqref="B15"/>
      <selection pane="topRight" activeCell="B15" sqref="B15"/>
      <selection pane="bottomLeft" activeCell="B15" sqref="B15"/>
      <selection pane="bottomRight" activeCell="V28" sqref="V28"/>
    </sheetView>
  </sheetViews>
  <sheetFormatPr defaultColWidth="8.81640625" defaultRowHeight="12.5" x14ac:dyDescent="0.25"/>
  <cols>
    <col min="1" max="1" width="1.81640625" style="2" customWidth="1"/>
    <col min="2" max="2" width="3" style="2" customWidth="1"/>
    <col min="3" max="3" width="3.81640625" style="2" customWidth="1"/>
    <col min="4" max="7" width="3" style="2" customWidth="1"/>
    <col min="8" max="8" width="5.453125" style="2" bestFit="1" customWidth="1"/>
    <col min="9" max="11" width="3" style="2" customWidth="1"/>
    <col min="12" max="13" width="3.1796875" style="2" customWidth="1"/>
    <col min="14" max="14" width="3" style="2" customWidth="1"/>
    <col min="15" max="15" width="52.81640625" style="2" customWidth="1"/>
    <col min="16" max="16" width="4.1796875" style="2" customWidth="1"/>
    <col min="17" max="17" width="3.453125" style="13" customWidth="1"/>
    <col min="18" max="28" width="19.81640625" style="13" customWidth="1"/>
    <col min="29" max="29" width="25.1796875" style="320" customWidth="1"/>
    <col min="30" max="30" width="14" style="320" customWidth="1"/>
    <col min="31" max="32" width="18.54296875" style="320" customWidth="1"/>
    <col min="33" max="36" width="18.54296875" style="317" customWidth="1"/>
    <col min="37" max="37" width="8.81640625" style="19"/>
    <col min="38" max="38" width="26.1796875" style="2" bestFit="1" customWidth="1"/>
    <col min="39" max="16384" width="8.81640625" style="2"/>
  </cols>
  <sheetData>
    <row r="1" spans="2:37" s="1" customFormat="1" ht="18.75" customHeight="1" x14ac:dyDescent="0.3">
      <c r="V1" s="1" t="s">
        <v>377</v>
      </c>
      <c r="X1" s="344">
        <f>'Cover Page'!F7</f>
        <v>0</v>
      </c>
      <c r="AF1" s="14"/>
      <c r="AK1" s="19"/>
    </row>
    <row r="2" spans="2:37" s="1" customFormat="1" ht="18.75" customHeight="1" x14ac:dyDescent="0.3">
      <c r="B2" s="617" t="s">
        <v>434</v>
      </c>
      <c r="C2" s="617"/>
      <c r="D2" s="617"/>
      <c r="E2" s="617"/>
      <c r="F2" s="617"/>
      <c r="G2" s="617"/>
      <c r="H2" s="617"/>
      <c r="I2" s="617"/>
      <c r="J2" s="617"/>
      <c r="K2" s="617"/>
      <c r="L2" s="617"/>
      <c r="M2" s="617"/>
      <c r="N2" s="617"/>
      <c r="O2" s="617"/>
      <c r="P2" s="617"/>
      <c r="Q2" s="617"/>
      <c r="R2" s="617"/>
      <c r="S2" s="617"/>
      <c r="T2" s="617"/>
      <c r="U2" s="617"/>
      <c r="V2" s="617"/>
      <c r="W2" s="617"/>
      <c r="X2" s="617"/>
      <c r="Y2" s="617"/>
      <c r="Z2" s="617"/>
      <c r="AA2" s="617"/>
      <c r="AB2" s="617"/>
      <c r="AC2" s="617"/>
      <c r="AD2" s="617"/>
      <c r="AE2" s="617"/>
      <c r="AF2" s="617"/>
      <c r="AG2" s="617"/>
      <c r="AH2" s="617"/>
      <c r="AI2" s="617"/>
      <c r="AJ2" s="617"/>
      <c r="AK2" s="19"/>
    </row>
    <row r="3" spans="2:37" s="1" customFormat="1" ht="21" customHeight="1" x14ac:dyDescent="0.3">
      <c r="V3" s="343" t="s">
        <v>333</v>
      </c>
      <c r="W3" s="345" t="e">
        <f>DATE('Cover Page'!K13,'Cover Page'!I13,'Cover Page'!G13)</f>
        <v>#NUM!</v>
      </c>
      <c r="AK3" s="19"/>
    </row>
    <row r="4" spans="2:37" ht="3.75" customHeight="1" x14ac:dyDescent="0.25">
      <c r="B4" s="13"/>
      <c r="C4" s="13"/>
      <c r="D4" s="13"/>
      <c r="E4" s="13"/>
      <c r="F4" s="13"/>
      <c r="G4" s="13"/>
      <c r="H4" s="13"/>
      <c r="I4" s="13"/>
      <c r="J4" s="13"/>
      <c r="K4" s="13"/>
      <c r="L4" s="13"/>
      <c r="M4" s="13"/>
      <c r="N4" s="13"/>
      <c r="O4" s="13"/>
      <c r="P4" s="13"/>
      <c r="AC4" s="220"/>
      <c r="AD4" s="220"/>
      <c r="AE4" s="220"/>
      <c r="AF4" s="220"/>
      <c r="AG4" s="220"/>
      <c r="AH4" s="220"/>
      <c r="AI4" s="310"/>
      <c r="AJ4" s="310"/>
    </row>
    <row r="5" spans="2:37" ht="15" customHeight="1" x14ac:dyDescent="0.5">
      <c r="B5" s="2" t="s">
        <v>0</v>
      </c>
      <c r="H5" s="2" t="s">
        <v>1</v>
      </c>
      <c r="M5" s="2" t="s">
        <v>2</v>
      </c>
      <c r="AC5" s="220"/>
      <c r="AD5" s="311"/>
      <c r="AE5" s="311"/>
      <c r="AF5" s="311"/>
      <c r="AG5" s="310"/>
      <c r="AH5" s="310"/>
      <c r="AI5" s="310"/>
      <c r="AJ5" s="310"/>
    </row>
    <row r="6" spans="2:37" s="19" customFormat="1" ht="19.5" customHeight="1" x14ac:dyDescent="0.3">
      <c r="B6" s="619">
        <f>'Cover Page'!G9</f>
        <v>0</v>
      </c>
      <c r="C6" s="620"/>
      <c r="D6" s="620"/>
      <c r="E6" s="620"/>
      <c r="F6" s="621"/>
      <c r="G6" s="35"/>
      <c r="H6" s="619">
        <f>'Cover Page'!K13</f>
        <v>0</v>
      </c>
      <c r="I6" s="620"/>
      <c r="J6" s="620"/>
      <c r="K6" s="621"/>
      <c r="M6" s="619">
        <f>'Cover Page'!I13</f>
        <v>0</v>
      </c>
      <c r="N6" s="621"/>
      <c r="Q6" s="35"/>
      <c r="R6" s="35"/>
      <c r="S6" s="35"/>
      <c r="T6" s="35"/>
      <c r="U6" s="35"/>
      <c r="V6" s="35"/>
      <c r="W6" s="35"/>
      <c r="X6" s="35"/>
      <c r="Y6" s="35"/>
      <c r="Z6" s="35"/>
      <c r="AA6" s="35"/>
      <c r="AB6" s="35"/>
      <c r="AC6" s="375"/>
      <c r="AD6" s="375"/>
      <c r="AE6" s="375"/>
      <c r="AF6" s="375"/>
      <c r="AG6" s="375"/>
      <c r="AH6" s="375"/>
      <c r="AI6" s="376"/>
      <c r="AJ6" s="376"/>
    </row>
    <row r="7" spans="2:37" ht="13" x14ac:dyDescent="0.3">
      <c r="Q7" s="4"/>
      <c r="R7" s="4"/>
      <c r="S7" s="4"/>
      <c r="T7" s="4"/>
      <c r="U7" s="4"/>
      <c r="V7" s="4"/>
      <c r="W7" s="4"/>
      <c r="X7" s="4"/>
      <c r="Y7" s="4"/>
      <c r="Z7" s="4"/>
      <c r="AA7" s="4"/>
      <c r="AB7" s="4"/>
      <c r="AC7" s="310"/>
      <c r="AD7" s="19"/>
      <c r="AE7" s="2"/>
      <c r="AF7" s="2"/>
      <c r="AG7" s="2"/>
      <c r="AH7" s="2"/>
      <c r="AI7" s="2"/>
      <c r="AJ7" s="2"/>
      <c r="AK7" s="2"/>
    </row>
    <row r="8" spans="2:37" s="5" customFormat="1" ht="21" customHeight="1" x14ac:dyDescent="0.25">
      <c r="B8" s="671" t="s">
        <v>3</v>
      </c>
      <c r="C8" s="672"/>
      <c r="D8" s="672"/>
      <c r="E8" s="672"/>
      <c r="F8" s="672"/>
      <c r="G8" s="672"/>
      <c r="H8" s="672"/>
      <c r="I8" s="672"/>
      <c r="J8" s="672"/>
      <c r="K8" s="672"/>
      <c r="L8" s="672"/>
      <c r="M8" s="672"/>
      <c r="N8" s="672"/>
      <c r="O8" s="673"/>
      <c r="P8" s="680" t="s">
        <v>4</v>
      </c>
      <c r="Q8" s="681"/>
      <c r="R8" s="659" t="s">
        <v>389</v>
      </c>
      <c r="S8" s="659"/>
      <c r="T8" s="659"/>
      <c r="U8" s="659"/>
      <c r="V8" s="659"/>
      <c r="W8" s="659"/>
      <c r="X8" s="659"/>
      <c r="Y8" s="659"/>
      <c r="Z8" s="659"/>
      <c r="AA8" s="659"/>
      <c r="AB8" s="659"/>
      <c r="AC8" s="686" t="s">
        <v>435</v>
      </c>
      <c r="AD8" s="19"/>
    </row>
    <row r="9" spans="2:37" s="5" customFormat="1" ht="25" x14ac:dyDescent="0.25">
      <c r="B9" s="674"/>
      <c r="C9" s="675"/>
      <c r="D9" s="675"/>
      <c r="E9" s="675"/>
      <c r="F9" s="675"/>
      <c r="G9" s="675"/>
      <c r="H9" s="675"/>
      <c r="I9" s="675"/>
      <c r="J9" s="675"/>
      <c r="K9" s="675"/>
      <c r="L9" s="675"/>
      <c r="M9" s="675"/>
      <c r="N9" s="675"/>
      <c r="O9" s="676"/>
      <c r="P9" s="682"/>
      <c r="Q9" s="683"/>
      <c r="R9" s="415" t="s">
        <v>378</v>
      </c>
      <c r="S9" s="415" t="s">
        <v>380</v>
      </c>
      <c r="T9" s="415" t="s">
        <v>381</v>
      </c>
      <c r="U9" s="415" t="s">
        <v>382</v>
      </c>
      <c r="V9" s="415" t="s">
        <v>383</v>
      </c>
      <c r="W9" s="415" t="s">
        <v>384</v>
      </c>
      <c r="X9" s="415" t="s">
        <v>385</v>
      </c>
      <c r="Y9" s="415" t="s">
        <v>386</v>
      </c>
      <c r="Z9" s="415" t="s">
        <v>387</v>
      </c>
      <c r="AA9" s="415" t="s">
        <v>388</v>
      </c>
      <c r="AB9" s="657" t="s">
        <v>436</v>
      </c>
      <c r="AC9" s="686"/>
      <c r="AD9" s="19"/>
    </row>
    <row r="10" spans="2:37" s="5" customFormat="1" ht="52" x14ac:dyDescent="0.25">
      <c r="B10" s="677"/>
      <c r="C10" s="678"/>
      <c r="D10" s="678"/>
      <c r="E10" s="678"/>
      <c r="F10" s="678"/>
      <c r="G10" s="678"/>
      <c r="H10" s="678"/>
      <c r="I10" s="678"/>
      <c r="J10" s="678"/>
      <c r="K10" s="678"/>
      <c r="L10" s="678"/>
      <c r="M10" s="678"/>
      <c r="N10" s="678"/>
      <c r="O10" s="679"/>
      <c r="P10" s="684"/>
      <c r="Q10" s="685"/>
      <c r="R10" s="431" t="s">
        <v>379</v>
      </c>
      <c r="S10" s="431" t="s">
        <v>379</v>
      </c>
      <c r="T10" s="432" t="s">
        <v>379</v>
      </c>
      <c r="U10" s="432" t="s">
        <v>379</v>
      </c>
      <c r="V10" s="432" t="s">
        <v>379</v>
      </c>
      <c r="W10" s="432" t="s">
        <v>379</v>
      </c>
      <c r="X10" s="432" t="s">
        <v>379</v>
      </c>
      <c r="Y10" s="432" t="s">
        <v>379</v>
      </c>
      <c r="Z10" s="432" t="s">
        <v>379</v>
      </c>
      <c r="AA10" s="432" t="s">
        <v>379</v>
      </c>
      <c r="AB10" s="658"/>
      <c r="AC10" s="686"/>
      <c r="AD10" s="19"/>
      <c r="AE10" s="484"/>
    </row>
    <row r="11" spans="2:37" s="5" customFormat="1" ht="15.75" customHeight="1" x14ac:dyDescent="0.3">
      <c r="B11" s="362" t="s">
        <v>20</v>
      </c>
      <c r="C11" s="363"/>
      <c r="D11" s="364"/>
      <c r="E11" s="364"/>
      <c r="F11" s="364"/>
      <c r="G11" s="364"/>
      <c r="H11" s="364"/>
      <c r="I11" s="363"/>
      <c r="J11" s="363"/>
      <c r="K11" s="363"/>
      <c r="L11" s="363"/>
      <c r="M11" s="363"/>
      <c r="N11" s="363"/>
      <c r="O11" s="363"/>
      <c r="P11" s="670"/>
      <c r="Q11" s="662"/>
      <c r="R11" s="316"/>
      <c r="S11" s="316"/>
      <c r="T11" s="316"/>
      <c r="U11" s="316"/>
      <c r="V11" s="316"/>
      <c r="W11" s="316"/>
      <c r="X11" s="316"/>
      <c r="Y11" s="316"/>
      <c r="Z11" s="316"/>
      <c r="AA11" s="316"/>
      <c r="AB11" s="316"/>
      <c r="AC11" s="316"/>
      <c r="AD11" s="19"/>
    </row>
    <row r="12" spans="2:37" s="5" customFormat="1" ht="15.75" customHeight="1" x14ac:dyDescent="0.3">
      <c r="B12" s="365" t="s">
        <v>283</v>
      </c>
      <c r="C12" s="19"/>
      <c r="D12" s="197"/>
      <c r="E12" s="197"/>
      <c r="F12" s="197"/>
      <c r="G12" s="197"/>
      <c r="H12" s="197"/>
      <c r="I12" s="19"/>
      <c r="J12" s="19"/>
      <c r="K12" s="19"/>
      <c r="L12" s="19"/>
      <c r="M12" s="19"/>
      <c r="N12" s="19"/>
      <c r="O12" s="19"/>
      <c r="P12" s="666"/>
      <c r="Q12" s="667"/>
      <c r="R12" s="321"/>
      <c r="S12" s="321"/>
      <c r="T12" s="321"/>
      <c r="U12" s="321"/>
      <c r="V12" s="321"/>
      <c r="W12" s="321"/>
      <c r="X12" s="321"/>
      <c r="Y12" s="321"/>
      <c r="Z12" s="321"/>
      <c r="AA12" s="321"/>
      <c r="AB12" s="321"/>
      <c r="AC12" s="321"/>
      <c r="AD12" s="19"/>
    </row>
    <row r="13" spans="2:37" s="5" customFormat="1" ht="15.75" customHeight="1" x14ac:dyDescent="0.3">
      <c r="B13" s="365"/>
      <c r="C13" s="19" t="s">
        <v>291</v>
      </c>
      <c r="D13" s="197"/>
      <c r="E13" s="197"/>
      <c r="F13" s="197"/>
      <c r="G13" s="197"/>
      <c r="H13" s="197"/>
      <c r="I13" s="19"/>
      <c r="J13" s="19"/>
      <c r="K13" s="19"/>
      <c r="L13" s="19"/>
      <c r="M13" s="19"/>
      <c r="N13" s="19"/>
      <c r="O13" s="19"/>
      <c r="P13" s="477"/>
      <c r="Q13" s="13"/>
      <c r="R13" s="321"/>
      <c r="S13" s="321"/>
      <c r="T13" s="321"/>
      <c r="U13" s="321"/>
      <c r="V13" s="321"/>
      <c r="W13" s="321"/>
      <c r="X13" s="321"/>
      <c r="Y13" s="321"/>
      <c r="Z13" s="321"/>
      <c r="AA13" s="321"/>
      <c r="AB13" s="321"/>
      <c r="AC13" s="321"/>
      <c r="AD13" s="19"/>
    </row>
    <row r="14" spans="2:37" s="5" customFormat="1" ht="15.75" customHeight="1" x14ac:dyDescent="0.3">
      <c r="B14" s="365"/>
      <c r="C14" s="184"/>
      <c r="D14" s="19" t="s">
        <v>21</v>
      </c>
      <c r="E14" s="197"/>
      <c r="F14" s="197"/>
      <c r="G14" s="197"/>
      <c r="H14" s="197"/>
      <c r="I14" s="19"/>
      <c r="J14" s="19"/>
      <c r="K14" s="19"/>
      <c r="L14" s="19"/>
      <c r="M14" s="19"/>
      <c r="N14" s="19"/>
      <c r="O14" s="19"/>
      <c r="P14" s="660">
        <v>1</v>
      </c>
      <c r="Q14" s="661"/>
      <c r="R14" s="421"/>
      <c r="S14" s="421"/>
      <c r="T14" s="421"/>
      <c r="U14" s="421"/>
      <c r="V14" s="421"/>
      <c r="W14" s="421"/>
      <c r="X14" s="421"/>
      <c r="Y14" s="421"/>
      <c r="Z14" s="421"/>
      <c r="AA14" s="421"/>
      <c r="AB14" s="421"/>
      <c r="AC14" s="421"/>
      <c r="AD14" s="19"/>
    </row>
    <row r="15" spans="2:37" ht="15.75" customHeight="1" x14ac:dyDescent="0.3">
      <c r="B15" s="326"/>
      <c r="C15" s="19"/>
      <c r="D15" s="19" t="s">
        <v>289</v>
      </c>
      <c r="E15" s="19"/>
      <c r="F15" s="19"/>
      <c r="G15" s="19"/>
      <c r="H15" s="19"/>
      <c r="I15" s="19"/>
      <c r="J15" s="19"/>
      <c r="K15" s="19"/>
      <c r="L15" s="19"/>
      <c r="M15" s="19"/>
      <c r="N15" s="19"/>
      <c r="O15" s="19"/>
      <c r="P15" s="669">
        <v>2</v>
      </c>
      <c r="Q15" s="664"/>
      <c r="R15" s="422"/>
      <c r="S15" s="422"/>
      <c r="T15" s="422"/>
      <c r="U15" s="422"/>
      <c r="V15" s="422"/>
      <c r="W15" s="422"/>
      <c r="X15" s="422"/>
      <c r="Y15" s="422"/>
      <c r="Z15" s="422"/>
      <c r="AA15" s="422"/>
      <c r="AB15" s="422"/>
      <c r="AC15" s="422"/>
      <c r="AD15" s="19"/>
      <c r="AE15" s="2"/>
      <c r="AF15" s="2"/>
      <c r="AG15" s="2"/>
      <c r="AH15" s="2"/>
      <c r="AI15" s="2"/>
      <c r="AJ15" s="2"/>
      <c r="AK15" s="2"/>
    </row>
    <row r="16" spans="2:37" s="5" customFormat="1" ht="15.75" customHeight="1" x14ac:dyDescent="0.3">
      <c r="B16" s="365"/>
      <c r="C16" s="19" t="s">
        <v>284</v>
      </c>
      <c r="D16" s="197"/>
      <c r="E16" s="197"/>
      <c r="F16" s="197"/>
      <c r="G16" s="197"/>
      <c r="H16" s="197"/>
      <c r="I16" s="19"/>
      <c r="J16" s="19"/>
      <c r="K16" s="19"/>
      <c r="L16" s="19"/>
      <c r="M16" s="19"/>
      <c r="N16" s="19"/>
      <c r="O16" s="19"/>
      <c r="P16" s="664">
        <v>3</v>
      </c>
      <c r="Q16" s="665"/>
      <c r="R16" s="422"/>
      <c r="S16" s="422"/>
      <c r="T16" s="422"/>
      <c r="U16" s="422"/>
      <c r="V16" s="422"/>
      <c r="W16" s="422"/>
      <c r="X16" s="422"/>
      <c r="Y16" s="422"/>
      <c r="Z16" s="422"/>
      <c r="AA16" s="422"/>
      <c r="AB16" s="422"/>
      <c r="AC16" s="422"/>
      <c r="AD16" s="19"/>
    </row>
    <row r="17" spans="2:37" s="5" customFormat="1" ht="15.75" customHeight="1" x14ac:dyDescent="0.3">
      <c r="B17" s="365"/>
      <c r="C17" s="19" t="s">
        <v>292</v>
      </c>
      <c r="D17" s="197"/>
      <c r="E17" s="197"/>
      <c r="F17" s="197"/>
      <c r="G17" s="197"/>
      <c r="H17" s="197"/>
      <c r="I17" s="19"/>
      <c r="J17" s="19"/>
      <c r="K17" s="19"/>
      <c r="L17" s="19"/>
      <c r="M17" s="19"/>
      <c r="N17" s="19"/>
      <c r="O17" s="19"/>
      <c r="P17" s="664">
        <v>4</v>
      </c>
      <c r="Q17" s="665"/>
      <c r="R17" s="422"/>
      <c r="S17" s="422"/>
      <c r="T17" s="422"/>
      <c r="U17" s="422"/>
      <c r="V17" s="422"/>
      <c r="W17" s="422"/>
      <c r="X17" s="422"/>
      <c r="Y17" s="422"/>
      <c r="Z17" s="422"/>
      <c r="AA17" s="422"/>
      <c r="AB17" s="422"/>
      <c r="AC17" s="422"/>
      <c r="AD17" s="19"/>
    </row>
    <row r="18" spans="2:37" ht="15.75" customHeight="1" x14ac:dyDescent="0.25">
      <c r="B18" s="365"/>
      <c r="C18" s="19" t="s">
        <v>22</v>
      </c>
      <c r="D18" s="19"/>
      <c r="E18" s="19"/>
      <c r="F18" s="19"/>
      <c r="G18" s="19"/>
      <c r="H18" s="19"/>
      <c r="I18" s="19"/>
      <c r="J18" s="19"/>
      <c r="K18" s="19"/>
      <c r="L18" s="19"/>
      <c r="M18" s="19"/>
      <c r="N18" s="19"/>
      <c r="O18" s="19"/>
      <c r="P18" s="664">
        <v>5</v>
      </c>
      <c r="Q18" s="665"/>
      <c r="R18" s="422"/>
      <c r="S18" s="422"/>
      <c r="T18" s="422"/>
      <c r="U18" s="422"/>
      <c r="V18" s="422"/>
      <c r="W18" s="422"/>
      <c r="X18" s="422"/>
      <c r="Y18" s="422"/>
      <c r="Z18" s="422"/>
      <c r="AA18" s="422"/>
      <c r="AB18" s="422"/>
      <c r="AC18" s="422"/>
      <c r="AD18" s="19"/>
      <c r="AE18" s="2"/>
      <c r="AF18" s="2"/>
      <c r="AG18" s="2"/>
      <c r="AH18" s="2"/>
      <c r="AI18" s="2"/>
      <c r="AJ18" s="2"/>
      <c r="AK18" s="2"/>
    </row>
    <row r="19" spans="2:37" ht="15.75" customHeight="1" x14ac:dyDescent="0.3">
      <c r="B19" s="326"/>
      <c r="C19" s="19" t="s">
        <v>293</v>
      </c>
      <c r="D19" s="19"/>
      <c r="E19" s="19"/>
      <c r="F19" s="19"/>
      <c r="G19" s="19"/>
      <c r="H19" s="19"/>
      <c r="I19" s="19"/>
      <c r="J19" s="19"/>
      <c r="K19" s="19"/>
      <c r="L19" s="19"/>
      <c r="M19" s="19"/>
      <c r="N19" s="19"/>
      <c r="O19" s="19"/>
      <c r="P19" s="669">
        <v>6</v>
      </c>
      <c r="Q19" s="664"/>
      <c r="R19" s="422"/>
      <c r="S19" s="422"/>
      <c r="T19" s="422"/>
      <c r="U19" s="422"/>
      <c r="V19" s="422"/>
      <c r="W19" s="422"/>
      <c r="X19" s="422"/>
      <c r="Y19" s="422"/>
      <c r="Z19" s="422"/>
      <c r="AA19" s="422"/>
      <c r="AB19" s="422"/>
      <c r="AC19" s="422"/>
      <c r="AD19" s="19"/>
      <c r="AE19" s="2"/>
      <c r="AF19" s="2"/>
      <c r="AG19" s="2"/>
      <c r="AH19" s="2"/>
      <c r="AI19" s="2"/>
      <c r="AJ19" s="2"/>
      <c r="AK19" s="2"/>
    </row>
    <row r="20" spans="2:37" ht="15.75" customHeight="1" x14ac:dyDescent="0.25">
      <c r="B20" s="365"/>
      <c r="C20" s="19"/>
      <c r="D20" s="19" t="s">
        <v>23</v>
      </c>
      <c r="E20" s="19"/>
      <c r="F20" s="19"/>
      <c r="G20" s="19"/>
      <c r="H20" s="19"/>
      <c r="I20" s="19"/>
      <c r="J20" s="19"/>
      <c r="K20" s="19"/>
      <c r="L20" s="19"/>
      <c r="M20" s="19"/>
      <c r="N20" s="19"/>
      <c r="O20" s="19"/>
      <c r="P20" s="660">
        <v>7</v>
      </c>
      <c r="Q20" s="661"/>
      <c r="R20" s="422"/>
      <c r="S20" s="422"/>
      <c r="T20" s="422"/>
      <c r="U20" s="422"/>
      <c r="V20" s="422"/>
      <c r="W20" s="422"/>
      <c r="X20" s="422"/>
      <c r="Y20" s="422"/>
      <c r="Z20" s="422"/>
      <c r="AA20" s="422"/>
      <c r="AB20" s="422"/>
      <c r="AC20" s="422"/>
      <c r="AD20" s="19"/>
      <c r="AE20" s="2"/>
      <c r="AF20" s="2"/>
      <c r="AG20" s="2"/>
      <c r="AH20" s="2"/>
      <c r="AI20" s="2"/>
      <c r="AJ20" s="2"/>
      <c r="AK20" s="2"/>
    </row>
    <row r="21" spans="2:37" ht="15.75" customHeight="1" x14ac:dyDescent="0.25">
      <c r="B21" s="365"/>
      <c r="C21" s="19"/>
      <c r="D21" s="19" t="s">
        <v>24</v>
      </c>
      <c r="E21" s="19"/>
      <c r="F21" s="19"/>
      <c r="G21" s="19"/>
      <c r="H21" s="19"/>
      <c r="I21" s="19"/>
      <c r="J21" s="19"/>
      <c r="K21" s="19"/>
      <c r="L21" s="19"/>
      <c r="M21" s="19"/>
      <c r="N21" s="19"/>
      <c r="O21" s="19"/>
      <c r="P21" s="669">
        <v>8</v>
      </c>
      <c r="Q21" s="664"/>
      <c r="R21" s="422"/>
      <c r="S21" s="422"/>
      <c r="T21" s="422"/>
      <c r="U21" s="422"/>
      <c r="V21" s="422"/>
      <c r="W21" s="422"/>
      <c r="X21" s="422"/>
      <c r="Y21" s="422"/>
      <c r="Z21" s="422"/>
      <c r="AA21" s="422"/>
      <c r="AB21" s="422"/>
      <c r="AC21" s="422"/>
      <c r="AD21" s="19"/>
      <c r="AE21" s="2"/>
      <c r="AF21" s="2"/>
      <c r="AG21" s="2"/>
      <c r="AH21" s="2"/>
      <c r="AI21" s="2"/>
      <c r="AJ21" s="2"/>
      <c r="AK21" s="2"/>
    </row>
    <row r="22" spans="2:37" ht="15.75" customHeight="1" x14ac:dyDescent="0.25">
      <c r="B22" s="365"/>
      <c r="C22" s="19"/>
      <c r="D22" s="19" t="s">
        <v>25</v>
      </c>
      <c r="E22" s="19"/>
      <c r="F22" s="19"/>
      <c r="G22" s="19"/>
      <c r="H22" s="19"/>
      <c r="I22" s="19"/>
      <c r="J22" s="19"/>
      <c r="K22" s="19"/>
      <c r="L22" s="19"/>
      <c r="M22" s="19"/>
      <c r="N22" s="19"/>
      <c r="O22" s="19"/>
      <c r="P22" s="664">
        <v>9</v>
      </c>
      <c r="Q22" s="665"/>
      <c r="R22" s="422"/>
      <c r="S22" s="422"/>
      <c r="T22" s="422"/>
      <c r="U22" s="422"/>
      <c r="V22" s="422"/>
      <c r="W22" s="422"/>
      <c r="X22" s="422"/>
      <c r="Y22" s="422"/>
      <c r="Z22" s="422"/>
      <c r="AA22" s="422"/>
      <c r="AB22" s="422"/>
      <c r="AC22" s="422"/>
      <c r="AD22" s="19"/>
      <c r="AE22" s="2"/>
      <c r="AF22" s="2"/>
      <c r="AG22" s="2"/>
      <c r="AH22" s="2"/>
      <c r="AI22" s="2"/>
      <c r="AJ22" s="2"/>
      <c r="AK22" s="2"/>
    </row>
    <row r="23" spans="2:37" ht="15.75" customHeight="1" x14ac:dyDescent="0.25">
      <c r="B23" s="365"/>
      <c r="C23" s="19"/>
      <c r="D23" s="19" t="s">
        <v>26</v>
      </c>
      <c r="E23" s="19"/>
      <c r="F23" s="19"/>
      <c r="G23" s="19"/>
      <c r="H23" s="19"/>
      <c r="I23" s="19"/>
      <c r="J23" s="19"/>
      <c r="K23" s="19"/>
      <c r="L23" s="19"/>
      <c r="M23" s="19"/>
      <c r="N23" s="19"/>
      <c r="O23" s="19"/>
      <c r="P23" s="668">
        <v>10</v>
      </c>
      <c r="Q23" s="660"/>
      <c r="R23" s="422"/>
      <c r="S23" s="422"/>
      <c r="T23" s="422"/>
      <c r="U23" s="422"/>
      <c r="V23" s="422"/>
      <c r="W23" s="422"/>
      <c r="X23" s="422"/>
      <c r="Y23" s="422"/>
      <c r="Z23" s="422"/>
      <c r="AA23" s="422"/>
      <c r="AB23" s="422"/>
      <c r="AC23" s="422"/>
      <c r="AD23" s="19"/>
      <c r="AE23" s="2"/>
      <c r="AF23" s="2"/>
      <c r="AG23" s="2"/>
      <c r="AH23" s="2"/>
      <c r="AI23" s="2"/>
      <c r="AJ23" s="2"/>
      <c r="AK23" s="2"/>
    </row>
    <row r="24" spans="2:37" ht="15.75" customHeight="1" x14ac:dyDescent="0.25">
      <c r="B24" s="365"/>
      <c r="C24" s="19"/>
      <c r="D24" s="19" t="s">
        <v>27</v>
      </c>
      <c r="E24" s="19"/>
      <c r="F24" s="19"/>
      <c r="G24" s="19"/>
      <c r="H24" s="19"/>
      <c r="I24" s="19"/>
      <c r="J24" s="19"/>
      <c r="K24" s="19"/>
      <c r="L24" s="19"/>
      <c r="M24" s="19"/>
      <c r="N24" s="19"/>
      <c r="O24" s="19"/>
      <c r="P24" s="669">
        <v>11</v>
      </c>
      <c r="Q24" s="664"/>
      <c r="R24" s="422"/>
      <c r="S24" s="422"/>
      <c r="T24" s="422"/>
      <c r="U24" s="422"/>
      <c r="V24" s="422"/>
      <c r="W24" s="422"/>
      <c r="X24" s="422"/>
      <c r="Y24" s="422"/>
      <c r="Z24" s="422"/>
      <c r="AA24" s="422"/>
      <c r="AB24" s="422"/>
      <c r="AC24" s="422"/>
      <c r="AD24" s="19"/>
      <c r="AE24" s="2"/>
      <c r="AF24" s="2"/>
      <c r="AG24" s="2"/>
      <c r="AH24" s="2"/>
      <c r="AI24" s="2"/>
      <c r="AJ24" s="2"/>
      <c r="AK24" s="2"/>
    </row>
    <row r="25" spans="2:37" ht="15.75" customHeight="1" x14ac:dyDescent="0.25">
      <c r="B25" s="365"/>
      <c r="C25" s="184" t="s">
        <v>314</v>
      </c>
      <c r="D25" s="19"/>
      <c r="E25" s="184"/>
      <c r="F25" s="184"/>
      <c r="G25" s="184"/>
      <c r="H25" s="184"/>
      <c r="I25" s="184"/>
      <c r="J25" s="184"/>
      <c r="K25" s="184"/>
      <c r="L25" s="184"/>
      <c r="M25" s="184"/>
      <c r="N25" s="184"/>
      <c r="O25" s="184"/>
      <c r="P25" s="664">
        <v>12</v>
      </c>
      <c r="Q25" s="665"/>
      <c r="R25" s="422"/>
      <c r="S25" s="422"/>
      <c r="T25" s="422"/>
      <c r="U25" s="422"/>
      <c r="V25" s="422"/>
      <c r="W25" s="422"/>
      <c r="X25" s="422"/>
      <c r="Y25" s="422"/>
      <c r="Z25" s="422"/>
      <c r="AA25" s="422"/>
      <c r="AB25" s="422"/>
      <c r="AC25" s="422"/>
      <c r="AD25" s="19"/>
      <c r="AE25" s="2"/>
      <c r="AF25" s="2"/>
      <c r="AG25" s="2"/>
      <c r="AH25" s="2"/>
      <c r="AI25" s="2"/>
      <c r="AJ25" s="2"/>
      <c r="AK25" s="2"/>
    </row>
    <row r="26" spans="2:37" ht="15.75" customHeight="1" x14ac:dyDescent="0.25">
      <c r="B26" s="365"/>
      <c r="C26" s="184"/>
      <c r="D26" s="184" t="s">
        <v>31</v>
      </c>
      <c r="E26" s="184"/>
      <c r="F26" s="184"/>
      <c r="G26" s="184"/>
      <c r="H26" s="184"/>
      <c r="I26" s="184"/>
      <c r="J26" s="184"/>
      <c r="K26" s="184"/>
      <c r="L26" s="184"/>
      <c r="M26" s="184"/>
      <c r="N26" s="184"/>
      <c r="O26" s="184"/>
      <c r="P26" s="664">
        <v>13</v>
      </c>
      <c r="Q26" s="665"/>
      <c r="R26" s="422"/>
      <c r="S26" s="422"/>
      <c r="T26" s="422"/>
      <c r="U26" s="422"/>
      <c r="V26" s="422"/>
      <c r="W26" s="422"/>
      <c r="X26" s="422"/>
      <c r="Y26" s="422"/>
      <c r="Z26" s="422"/>
      <c r="AA26" s="422"/>
      <c r="AB26" s="422"/>
      <c r="AC26" s="422"/>
      <c r="AD26" s="19"/>
      <c r="AE26" s="2"/>
      <c r="AF26" s="2"/>
      <c r="AG26" s="2"/>
      <c r="AH26" s="2"/>
      <c r="AI26" s="2"/>
      <c r="AJ26" s="2"/>
      <c r="AK26" s="2"/>
    </row>
    <row r="27" spans="2:37" ht="15.75" customHeight="1" x14ac:dyDescent="0.25">
      <c r="B27" s="365"/>
      <c r="C27" s="184"/>
      <c r="D27" s="184" t="s">
        <v>32</v>
      </c>
      <c r="E27" s="184"/>
      <c r="F27" s="184"/>
      <c r="G27" s="184"/>
      <c r="H27" s="184"/>
      <c r="I27" s="184"/>
      <c r="J27" s="184"/>
      <c r="K27" s="184"/>
      <c r="L27" s="184"/>
      <c r="M27" s="184"/>
      <c r="N27" s="184"/>
      <c r="O27" s="184"/>
      <c r="P27" s="664">
        <v>14</v>
      </c>
      <c r="Q27" s="665"/>
      <c r="R27" s="422"/>
      <c r="S27" s="422"/>
      <c r="T27" s="422"/>
      <c r="U27" s="422"/>
      <c r="V27" s="422"/>
      <c r="W27" s="422"/>
      <c r="X27" s="422"/>
      <c r="Y27" s="422"/>
      <c r="Z27" s="422"/>
      <c r="AA27" s="422"/>
      <c r="AB27" s="422"/>
      <c r="AC27" s="422"/>
      <c r="AD27" s="19"/>
      <c r="AE27" s="2"/>
      <c r="AF27" s="2"/>
      <c r="AG27" s="2"/>
      <c r="AH27" s="2"/>
      <c r="AI27" s="2"/>
      <c r="AJ27" s="2"/>
      <c r="AK27" s="2"/>
    </row>
    <row r="28" spans="2:37" ht="15.75" customHeight="1" x14ac:dyDescent="0.25">
      <c r="B28" s="365"/>
      <c r="C28" s="184"/>
      <c r="D28" s="184" t="s">
        <v>33</v>
      </c>
      <c r="E28" s="184"/>
      <c r="F28" s="184"/>
      <c r="G28" s="184"/>
      <c r="H28" s="184"/>
      <c r="I28" s="184"/>
      <c r="J28" s="184"/>
      <c r="K28" s="184"/>
      <c r="L28" s="184"/>
      <c r="M28" s="184"/>
      <c r="N28" s="184"/>
      <c r="O28" s="184"/>
      <c r="P28" s="664">
        <v>15</v>
      </c>
      <c r="Q28" s="665"/>
      <c r="R28" s="422"/>
      <c r="S28" s="422"/>
      <c r="T28" s="422"/>
      <c r="U28" s="422"/>
      <c r="V28" s="422"/>
      <c r="W28" s="422"/>
      <c r="X28" s="422"/>
      <c r="Y28" s="422"/>
      <c r="Z28" s="422"/>
      <c r="AA28" s="422"/>
      <c r="AB28" s="422"/>
      <c r="AC28" s="422"/>
      <c r="AD28" s="19"/>
      <c r="AE28" s="2"/>
      <c r="AF28" s="2"/>
      <c r="AG28" s="2"/>
      <c r="AH28" s="2"/>
      <c r="AI28" s="2"/>
      <c r="AJ28" s="2"/>
      <c r="AK28" s="2"/>
    </row>
    <row r="29" spans="2:37" ht="15.75" customHeight="1" x14ac:dyDescent="0.25">
      <c r="B29" s="365"/>
      <c r="C29" s="184"/>
      <c r="D29" s="184" t="s">
        <v>34</v>
      </c>
      <c r="E29" s="184"/>
      <c r="F29" s="184"/>
      <c r="G29" s="184"/>
      <c r="H29" s="184"/>
      <c r="I29" s="184"/>
      <c r="J29" s="184"/>
      <c r="K29" s="184"/>
      <c r="L29" s="184"/>
      <c r="M29" s="184"/>
      <c r="N29" s="184"/>
      <c r="O29" s="184"/>
      <c r="P29" s="664">
        <v>16</v>
      </c>
      <c r="Q29" s="665"/>
      <c r="R29" s="422"/>
      <c r="S29" s="422"/>
      <c r="T29" s="422"/>
      <c r="U29" s="422"/>
      <c r="V29" s="422"/>
      <c r="W29" s="422"/>
      <c r="X29" s="422"/>
      <c r="Y29" s="422"/>
      <c r="Z29" s="422"/>
      <c r="AA29" s="422"/>
      <c r="AB29" s="422"/>
      <c r="AC29" s="422"/>
      <c r="AD29" s="19"/>
      <c r="AE29" s="2"/>
      <c r="AF29" s="2"/>
      <c r="AG29" s="2"/>
      <c r="AH29" s="2"/>
      <c r="AI29" s="2"/>
      <c r="AJ29" s="2"/>
      <c r="AK29" s="2"/>
    </row>
    <row r="30" spans="2:37" ht="15.75" customHeight="1" x14ac:dyDescent="0.25">
      <c r="B30" s="365"/>
      <c r="C30" s="184"/>
      <c r="D30" s="184" t="s">
        <v>35</v>
      </c>
      <c r="E30" s="184"/>
      <c r="F30" s="184"/>
      <c r="G30" s="184"/>
      <c r="H30" s="184"/>
      <c r="I30" s="184"/>
      <c r="J30" s="184"/>
      <c r="K30" s="184"/>
      <c r="L30" s="184"/>
      <c r="M30" s="184"/>
      <c r="N30" s="184"/>
      <c r="O30" s="184"/>
      <c r="P30" s="668">
        <v>17</v>
      </c>
      <c r="Q30" s="660"/>
      <c r="R30" s="422"/>
      <c r="S30" s="422"/>
      <c r="T30" s="422"/>
      <c r="U30" s="422"/>
      <c r="V30" s="422"/>
      <c r="W30" s="422"/>
      <c r="X30" s="422"/>
      <c r="Y30" s="422"/>
      <c r="Z30" s="422"/>
      <c r="AA30" s="422"/>
      <c r="AB30" s="422"/>
      <c r="AC30" s="422"/>
      <c r="AD30" s="19"/>
      <c r="AE30" s="2"/>
      <c r="AF30" s="2"/>
      <c r="AG30" s="2"/>
      <c r="AH30" s="2"/>
      <c r="AI30" s="2"/>
      <c r="AJ30" s="2"/>
      <c r="AK30" s="2"/>
    </row>
    <row r="31" spans="2:37" ht="15.75" customHeight="1" x14ac:dyDescent="0.25">
      <c r="B31" s="365"/>
      <c r="C31" s="184"/>
      <c r="D31" s="184" t="s">
        <v>36</v>
      </c>
      <c r="E31" s="184"/>
      <c r="F31" s="184"/>
      <c r="G31" s="184"/>
      <c r="H31" s="184"/>
      <c r="I31" s="184"/>
      <c r="J31" s="184"/>
      <c r="K31" s="184"/>
      <c r="L31" s="184"/>
      <c r="M31" s="184"/>
      <c r="N31" s="184"/>
      <c r="O31" s="184"/>
      <c r="P31" s="664">
        <v>18</v>
      </c>
      <c r="Q31" s="665"/>
      <c r="R31" s="422"/>
      <c r="S31" s="422"/>
      <c r="T31" s="422"/>
      <c r="U31" s="422"/>
      <c r="V31" s="422"/>
      <c r="W31" s="422"/>
      <c r="X31" s="422"/>
      <c r="Y31" s="422"/>
      <c r="Z31" s="422"/>
      <c r="AA31" s="422"/>
      <c r="AB31" s="422"/>
      <c r="AC31" s="422"/>
      <c r="AD31" s="19"/>
      <c r="AE31" s="2"/>
      <c r="AF31" s="2"/>
      <c r="AG31" s="2"/>
      <c r="AH31" s="2"/>
      <c r="AI31" s="2"/>
      <c r="AJ31" s="2"/>
      <c r="AK31" s="2"/>
    </row>
    <row r="32" spans="2:37" ht="15.75" customHeight="1" x14ac:dyDescent="0.25">
      <c r="B32" s="365"/>
      <c r="C32" s="184"/>
      <c r="D32" s="184" t="s">
        <v>37</v>
      </c>
      <c r="E32" s="420"/>
      <c r="F32" s="420"/>
      <c r="G32" s="420"/>
      <c r="H32" s="420"/>
      <c r="I32" s="420"/>
      <c r="J32" s="420"/>
      <c r="K32" s="420"/>
      <c r="L32" s="420"/>
      <c r="M32" s="420"/>
      <c r="N32" s="420"/>
      <c r="O32" s="420"/>
      <c r="P32" s="664">
        <v>19</v>
      </c>
      <c r="Q32" s="665"/>
      <c r="R32" s="422"/>
      <c r="S32" s="422"/>
      <c r="T32" s="422"/>
      <c r="U32" s="422"/>
      <c r="V32" s="422"/>
      <c r="W32" s="422"/>
      <c r="X32" s="422"/>
      <c r="Y32" s="422"/>
      <c r="Z32" s="422"/>
      <c r="AA32" s="422"/>
      <c r="AB32" s="422"/>
      <c r="AC32" s="422"/>
      <c r="AD32" s="19"/>
      <c r="AE32" s="2"/>
      <c r="AF32" s="2"/>
      <c r="AG32" s="2"/>
      <c r="AH32" s="2"/>
      <c r="AI32" s="2"/>
      <c r="AJ32" s="2"/>
      <c r="AK32" s="2"/>
    </row>
    <row r="33" spans="2:37" ht="15.75" customHeight="1" x14ac:dyDescent="0.25">
      <c r="B33" s="365"/>
      <c r="C33" s="19" t="s">
        <v>288</v>
      </c>
      <c r="D33" s="19"/>
      <c r="E33" s="19"/>
      <c r="F33" s="19"/>
      <c r="G33" s="19"/>
      <c r="H33" s="19"/>
      <c r="I33" s="19"/>
      <c r="J33" s="19"/>
      <c r="K33" s="19"/>
      <c r="L33" s="19"/>
      <c r="M33" s="19"/>
      <c r="N33" s="19"/>
      <c r="O33" s="19"/>
      <c r="P33" s="664">
        <v>20</v>
      </c>
      <c r="Q33" s="665"/>
      <c r="R33" s="422"/>
      <c r="S33" s="422"/>
      <c r="T33" s="422"/>
      <c r="U33" s="422"/>
      <c r="V33" s="422"/>
      <c r="W33" s="422"/>
      <c r="X33" s="422"/>
      <c r="Y33" s="422"/>
      <c r="Z33" s="422"/>
      <c r="AA33" s="422"/>
      <c r="AB33" s="422"/>
      <c r="AC33" s="422"/>
      <c r="AD33" s="19"/>
      <c r="AE33" s="2"/>
      <c r="AF33" s="2"/>
      <c r="AG33" s="2"/>
      <c r="AH33" s="2"/>
      <c r="AI33" s="2"/>
      <c r="AJ33" s="2"/>
      <c r="AK33" s="2"/>
    </row>
    <row r="34" spans="2:37" ht="15.75" customHeight="1" x14ac:dyDescent="0.25">
      <c r="B34" s="365" t="s">
        <v>285</v>
      </c>
      <c r="C34" s="19"/>
      <c r="D34" s="19"/>
      <c r="E34" s="19"/>
      <c r="F34" s="19"/>
      <c r="G34" s="19"/>
      <c r="H34" s="19"/>
      <c r="I34" s="19"/>
      <c r="J34" s="19"/>
      <c r="K34" s="19"/>
      <c r="L34" s="19"/>
      <c r="M34" s="19"/>
      <c r="N34" s="19"/>
      <c r="O34" s="19"/>
      <c r="P34" s="662"/>
      <c r="Q34" s="663"/>
      <c r="R34" s="316"/>
      <c r="S34" s="316"/>
      <c r="T34" s="316"/>
      <c r="U34" s="316"/>
      <c r="V34" s="316"/>
      <c r="W34" s="316"/>
      <c r="X34" s="316"/>
      <c r="Y34" s="316"/>
      <c r="Z34" s="316"/>
      <c r="AA34" s="316"/>
      <c r="AB34" s="316"/>
      <c r="AC34" s="316"/>
      <c r="AD34" s="19"/>
      <c r="AE34" s="2"/>
      <c r="AF34" s="2"/>
      <c r="AG34" s="2"/>
      <c r="AH34" s="2"/>
      <c r="AI34" s="2"/>
      <c r="AJ34" s="2"/>
      <c r="AK34" s="2"/>
    </row>
    <row r="35" spans="2:37" ht="15.75" customHeight="1" x14ac:dyDescent="0.25">
      <c r="B35" s="365"/>
      <c r="C35" s="19" t="s">
        <v>286</v>
      </c>
      <c r="D35" s="19"/>
      <c r="E35" s="19"/>
      <c r="F35" s="19"/>
      <c r="G35" s="19"/>
      <c r="H35" s="19"/>
      <c r="I35" s="19"/>
      <c r="J35" s="19"/>
      <c r="K35" s="19"/>
      <c r="L35" s="19"/>
      <c r="M35" s="19"/>
      <c r="N35" s="19"/>
      <c r="O35" s="19"/>
      <c r="P35" s="660">
        <v>21</v>
      </c>
      <c r="Q35" s="661"/>
      <c r="R35" s="421"/>
      <c r="S35" s="421"/>
      <c r="T35" s="421"/>
      <c r="U35" s="421"/>
      <c r="V35" s="421"/>
      <c r="W35" s="421"/>
      <c r="X35" s="421"/>
      <c r="Y35" s="421"/>
      <c r="Z35" s="421"/>
      <c r="AA35" s="421"/>
      <c r="AB35" s="421"/>
      <c r="AC35" s="421"/>
      <c r="AD35" s="19"/>
      <c r="AE35" s="2"/>
      <c r="AF35" s="2"/>
      <c r="AG35" s="2"/>
      <c r="AH35" s="2"/>
      <c r="AI35" s="2"/>
      <c r="AJ35" s="2"/>
      <c r="AK35" s="2"/>
    </row>
    <row r="36" spans="2:37" ht="15.75" customHeight="1" x14ac:dyDescent="0.25">
      <c r="B36" s="365"/>
      <c r="C36" s="19" t="s">
        <v>287</v>
      </c>
      <c r="D36" s="19"/>
      <c r="E36" s="19"/>
      <c r="F36" s="19"/>
      <c r="G36" s="19"/>
      <c r="H36" s="19"/>
      <c r="I36" s="19"/>
      <c r="J36" s="19"/>
      <c r="K36" s="19"/>
      <c r="L36" s="19"/>
      <c r="M36" s="19"/>
      <c r="N36" s="19"/>
      <c r="O36" s="19"/>
      <c r="P36" s="664">
        <f>P35+1</f>
        <v>22</v>
      </c>
      <c r="Q36" s="665"/>
      <c r="R36" s="422"/>
      <c r="S36" s="422"/>
      <c r="T36" s="422"/>
      <c r="U36" s="422"/>
      <c r="V36" s="422"/>
      <c r="W36" s="422"/>
      <c r="X36" s="422"/>
      <c r="Y36" s="422"/>
      <c r="Z36" s="422"/>
      <c r="AA36" s="422"/>
      <c r="AB36" s="422"/>
      <c r="AC36" s="422"/>
      <c r="AD36" s="19"/>
      <c r="AE36" s="2"/>
      <c r="AF36" s="2"/>
      <c r="AG36" s="2"/>
      <c r="AH36" s="2"/>
      <c r="AI36" s="2"/>
      <c r="AJ36" s="2"/>
      <c r="AK36" s="2"/>
    </row>
    <row r="37" spans="2:37" ht="15.75" customHeight="1" x14ac:dyDescent="0.25">
      <c r="B37" s="365"/>
      <c r="C37" s="19" t="s">
        <v>294</v>
      </c>
      <c r="D37" s="19"/>
      <c r="E37" s="19"/>
      <c r="F37" s="19"/>
      <c r="G37" s="19"/>
      <c r="H37" s="19"/>
      <c r="I37" s="19"/>
      <c r="J37" s="19"/>
      <c r="K37" s="19"/>
      <c r="L37" s="19"/>
      <c r="M37" s="19"/>
      <c r="N37" s="19"/>
      <c r="O37" s="19"/>
      <c r="P37" s="664">
        <f>P36+1</f>
        <v>23</v>
      </c>
      <c r="Q37" s="665"/>
      <c r="R37" s="422"/>
      <c r="S37" s="422"/>
      <c r="T37" s="422"/>
      <c r="U37" s="422"/>
      <c r="V37" s="422"/>
      <c r="W37" s="422"/>
      <c r="X37" s="422"/>
      <c r="Y37" s="422"/>
      <c r="Z37" s="422"/>
      <c r="AA37" s="422"/>
      <c r="AB37" s="422"/>
      <c r="AC37" s="422"/>
      <c r="AD37" s="19"/>
      <c r="AE37" s="2"/>
      <c r="AF37" s="2"/>
      <c r="AG37" s="2"/>
      <c r="AH37" s="2"/>
      <c r="AI37" s="2"/>
      <c r="AJ37" s="2"/>
      <c r="AK37" s="2"/>
    </row>
    <row r="38" spans="2:37" ht="15.75" customHeight="1" x14ac:dyDescent="0.25">
      <c r="B38" s="365" t="s">
        <v>295</v>
      </c>
      <c r="C38" s="19"/>
      <c r="D38" s="19"/>
      <c r="E38" s="19"/>
      <c r="F38" s="19"/>
      <c r="G38" s="19"/>
      <c r="H38" s="19"/>
      <c r="I38" s="19"/>
      <c r="J38" s="19"/>
      <c r="K38" s="19"/>
      <c r="L38" s="19"/>
      <c r="M38" s="19"/>
      <c r="N38" s="19"/>
      <c r="O38" s="19"/>
      <c r="P38" s="477"/>
      <c r="Q38" s="324"/>
      <c r="R38" s="316"/>
      <c r="S38" s="316"/>
      <c r="T38" s="316"/>
      <c r="U38" s="316"/>
      <c r="V38" s="316"/>
      <c r="W38" s="316"/>
      <c r="X38" s="316"/>
      <c r="Y38" s="316"/>
      <c r="Z38" s="316"/>
      <c r="AA38" s="316"/>
      <c r="AB38" s="316"/>
      <c r="AC38" s="316"/>
      <c r="AD38" s="19"/>
      <c r="AE38" s="2"/>
      <c r="AF38" s="2"/>
      <c r="AG38" s="2"/>
      <c r="AH38" s="2"/>
      <c r="AI38" s="2"/>
      <c r="AJ38" s="2"/>
      <c r="AK38" s="2"/>
    </row>
    <row r="39" spans="2:37" ht="15.75" customHeight="1" x14ac:dyDescent="0.25">
      <c r="B39" s="365"/>
      <c r="C39" s="19" t="s">
        <v>503</v>
      </c>
      <c r="D39" s="19"/>
      <c r="E39" s="19"/>
      <c r="F39" s="19"/>
      <c r="G39" s="19"/>
      <c r="H39" s="19"/>
      <c r="I39" s="19"/>
      <c r="J39" s="19"/>
      <c r="K39" s="19"/>
      <c r="L39" s="19"/>
      <c r="M39" s="19"/>
      <c r="N39" s="19"/>
      <c r="O39" s="19"/>
      <c r="P39" s="668">
        <v>24</v>
      </c>
      <c r="Q39" s="660"/>
      <c r="R39" s="421"/>
      <c r="S39" s="421"/>
      <c r="T39" s="421"/>
      <c r="U39" s="421"/>
      <c r="V39" s="421"/>
      <c r="W39" s="421"/>
      <c r="X39" s="421"/>
      <c r="Y39" s="421"/>
      <c r="Z39" s="421"/>
      <c r="AA39" s="421"/>
      <c r="AB39" s="421"/>
      <c r="AC39" s="421"/>
      <c r="AD39" s="19"/>
      <c r="AE39" s="2"/>
      <c r="AF39" s="2"/>
      <c r="AG39" s="2"/>
      <c r="AH39" s="2"/>
      <c r="AI39" s="2"/>
      <c r="AJ39" s="2"/>
      <c r="AK39" s="2"/>
    </row>
    <row r="40" spans="2:37" ht="15.75" customHeight="1" x14ac:dyDescent="0.25">
      <c r="B40" s="365"/>
      <c r="C40" s="19"/>
      <c r="D40" s="19" t="s">
        <v>28</v>
      </c>
      <c r="E40" s="19"/>
      <c r="F40" s="19"/>
      <c r="G40" s="19"/>
      <c r="H40" s="19"/>
      <c r="I40" s="19"/>
      <c r="J40" s="19"/>
      <c r="K40" s="19"/>
      <c r="L40" s="19"/>
      <c r="M40" s="19"/>
      <c r="N40" s="19"/>
      <c r="O40" s="19"/>
      <c r="P40" s="669">
        <f>P39+1</f>
        <v>25</v>
      </c>
      <c r="Q40" s="664"/>
      <c r="R40" s="422"/>
      <c r="S40" s="422"/>
      <c r="T40" s="422"/>
      <c r="U40" s="422"/>
      <c r="V40" s="422"/>
      <c r="W40" s="422"/>
      <c r="X40" s="422"/>
      <c r="Y40" s="422"/>
      <c r="Z40" s="422"/>
      <c r="AA40" s="422"/>
      <c r="AB40" s="422"/>
      <c r="AC40" s="422"/>
      <c r="AD40" s="19"/>
      <c r="AE40" s="2"/>
      <c r="AF40" s="2"/>
      <c r="AG40" s="2"/>
      <c r="AH40" s="2"/>
      <c r="AI40" s="2"/>
      <c r="AJ40" s="2"/>
      <c r="AK40" s="2"/>
    </row>
    <row r="41" spans="2:37" ht="15.75" customHeight="1" x14ac:dyDescent="0.25">
      <c r="B41" s="365"/>
      <c r="C41" s="19"/>
      <c r="D41" s="19" t="s">
        <v>214</v>
      </c>
      <c r="E41" s="19"/>
      <c r="F41" s="19"/>
      <c r="G41" s="19"/>
      <c r="H41" s="19"/>
      <c r="I41" s="19"/>
      <c r="J41" s="19"/>
      <c r="K41" s="19"/>
      <c r="L41" s="19"/>
      <c r="M41" s="19"/>
      <c r="N41" s="19"/>
      <c r="O41" s="19"/>
      <c r="P41" s="669">
        <f t="shared" ref="P41:P44" si="0">P40+1</f>
        <v>26</v>
      </c>
      <c r="Q41" s="664"/>
      <c r="R41" s="422"/>
      <c r="S41" s="422"/>
      <c r="T41" s="422"/>
      <c r="U41" s="422"/>
      <c r="V41" s="422"/>
      <c r="W41" s="422"/>
      <c r="X41" s="422"/>
      <c r="Y41" s="422"/>
      <c r="Z41" s="422"/>
      <c r="AA41" s="422"/>
      <c r="AB41" s="422"/>
      <c r="AC41" s="422"/>
      <c r="AD41" s="19"/>
      <c r="AE41" s="2"/>
      <c r="AF41" s="2"/>
      <c r="AG41" s="2"/>
      <c r="AH41" s="2"/>
      <c r="AI41" s="2"/>
      <c r="AJ41" s="2"/>
      <c r="AK41" s="2"/>
    </row>
    <row r="42" spans="2:37" ht="15.75" customHeight="1" x14ac:dyDescent="0.25">
      <c r="B42" s="365"/>
      <c r="C42" s="19" t="s">
        <v>296</v>
      </c>
      <c r="D42" s="19"/>
      <c r="E42" s="19"/>
      <c r="F42" s="19"/>
      <c r="G42" s="19"/>
      <c r="H42" s="19"/>
      <c r="I42" s="19"/>
      <c r="J42" s="19"/>
      <c r="K42" s="19"/>
      <c r="L42" s="19"/>
      <c r="M42" s="19"/>
      <c r="N42" s="19"/>
      <c r="O42" s="19"/>
      <c r="P42" s="664">
        <f t="shared" si="0"/>
        <v>27</v>
      </c>
      <c r="Q42" s="665"/>
      <c r="R42" s="422"/>
      <c r="S42" s="422"/>
      <c r="T42" s="422"/>
      <c r="U42" s="422"/>
      <c r="V42" s="422"/>
      <c r="W42" s="422"/>
      <c r="X42" s="422"/>
      <c r="Y42" s="422"/>
      <c r="Z42" s="422"/>
      <c r="AA42" s="422"/>
      <c r="AB42" s="422"/>
      <c r="AC42" s="422"/>
      <c r="AD42" s="19"/>
      <c r="AE42" s="2"/>
      <c r="AF42" s="2"/>
      <c r="AG42" s="2"/>
      <c r="AH42" s="2"/>
      <c r="AI42" s="2"/>
      <c r="AJ42" s="2"/>
      <c r="AK42" s="2"/>
    </row>
    <row r="43" spans="2:37" ht="15.75" customHeight="1" x14ac:dyDescent="0.25">
      <c r="B43" s="365"/>
      <c r="C43" s="19" t="s">
        <v>297</v>
      </c>
      <c r="D43" s="19"/>
      <c r="E43" s="19"/>
      <c r="F43" s="19"/>
      <c r="G43" s="19"/>
      <c r="H43" s="19"/>
      <c r="I43" s="19"/>
      <c r="J43" s="19"/>
      <c r="K43" s="19"/>
      <c r="L43" s="19"/>
      <c r="M43" s="19"/>
      <c r="N43" s="19"/>
      <c r="O43" s="19"/>
      <c r="P43" s="664">
        <f t="shared" si="0"/>
        <v>28</v>
      </c>
      <c r="Q43" s="665"/>
      <c r="R43" s="422"/>
      <c r="S43" s="422"/>
      <c r="T43" s="422"/>
      <c r="U43" s="422"/>
      <c r="V43" s="422"/>
      <c r="W43" s="422"/>
      <c r="X43" s="422"/>
      <c r="Y43" s="422"/>
      <c r="Z43" s="422"/>
      <c r="AA43" s="422"/>
      <c r="AB43" s="422"/>
      <c r="AC43" s="422"/>
      <c r="AD43" s="19"/>
      <c r="AE43" s="2"/>
      <c r="AF43" s="2"/>
      <c r="AG43" s="2"/>
      <c r="AH43" s="2"/>
      <c r="AI43" s="2"/>
      <c r="AJ43" s="2"/>
      <c r="AK43" s="2"/>
    </row>
    <row r="44" spans="2:37" s="5" customFormat="1" ht="20.25" customHeight="1" x14ac:dyDescent="0.25">
      <c r="B44" s="53" t="s">
        <v>504</v>
      </c>
      <c r="C44" s="8"/>
      <c r="D44" s="9"/>
      <c r="E44" s="8"/>
      <c r="F44" s="8"/>
      <c r="G44" s="8"/>
      <c r="H44" s="8"/>
      <c r="I44" s="8"/>
      <c r="J44" s="8"/>
      <c r="K44" s="8"/>
      <c r="L44" s="8"/>
      <c r="M44" s="8"/>
      <c r="N44" s="8"/>
      <c r="O44" s="8"/>
      <c r="P44" s="664">
        <f t="shared" si="0"/>
        <v>29</v>
      </c>
      <c r="Q44" s="665"/>
      <c r="R44" s="422"/>
      <c r="S44" s="422"/>
      <c r="T44" s="422"/>
      <c r="U44" s="422"/>
      <c r="V44" s="422"/>
      <c r="W44" s="422"/>
      <c r="X44" s="422"/>
      <c r="Y44" s="422"/>
      <c r="Z44" s="422"/>
      <c r="AA44" s="422"/>
      <c r="AB44" s="422"/>
      <c r="AC44" s="422"/>
      <c r="AD44" s="19"/>
    </row>
    <row r="45" spans="2:37" ht="15.75" customHeight="1" x14ac:dyDescent="0.3">
      <c r="B45" s="326" t="s">
        <v>52</v>
      </c>
      <c r="C45" s="19"/>
      <c r="D45" s="19"/>
      <c r="E45" s="19"/>
      <c r="F45" s="19"/>
      <c r="G45" s="19"/>
      <c r="H45" s="19"/>
      <c r="I45" s="19"/>
      <c r="J45" s="19"/>
      <c r="K45" s="19"/>
      <c r="L45" s="19"/>
      <c r="M45" s="19"/>
      <c r="N45" s="19"/>
      <c r="O45" s="19"/>
      <c r="P45" s="662"/>
      <c r="Q45" s="663"/>
      <c r="R45" s="316"/>
      <c r="S45" s="316"/>
      <c r="T45" s="316"/>
      <c r="U45" s="316"/>
      <c r="V45" s="316"/>
      <c r="W45" s="316"/>
      <c r="X45" s="316"/>
      <c r="Y45" s="316"/>
      <c r="Z45" s="316"/>
      <c r="AA45" s="316"/>
      <c r="AB45" s="316"/>
      <c r="AC45" s="316"/>
      <c r="AD45" s="19"/>
      <c r="AE45" s="2"/>
      <c r="AF45" s="2"/>
      <c r="AG45" s="2"/>
      <c r="AH45" s="2"/>
      <c r="AI45" s="2"/>
      <c r="AJ45" s="2"/>
      <c r="AK45" s="2"/>
    </row>
    <row r="46" spans="2:37" ht="15.75" customHeight="1" x14ac:dyDescent="0.25">
      <c r="B46" s="365" t="s">
        <v>358</v>
      </c>
      <c r="C46" s="19"/>
      <c r="D46" s="19"/>
      <c r="E46" s="19"/>
      <c r="F46" s="19"/>
      <c r="G46" s="19"/>
      <c r="H46" s="19"/>
      <c r="I46" s="19"/>
      <c r="J46" s="19"/>
      <c r="K46" s="19"/>
      <c r="L46" s="19"/>
      <c r="M46" s="19"/>
      <c r="N46" s="19"/>
      <c r="O46" s="19"/>
      <c r="P46" s="666"/>
      <c r="Q46" s="667"/>
      <c r="R46" s="321"/>
      <c r="S46" s="321"/>
      <c r="T46" s="321"/>
      <c r="U46" s="321"/>
      <c r="V46" s="321"/>
      <c r="W46" s="321"/>
      <c r="X46" s="321"/>
      <c r="Y46" s="321"/>
      <c r="Z46" s="321"/>
      <c r="AA46" s="321"/>
      <c r="AB46" s="321"/>
      <c r="AC46" s="321"/>
      <c r="AD46" s="19"/>
      <c r="AE46" s="2"/>
      <c r="AF46" s="2"/>
      <c r="AG46" s="2"/>
      <c r="AH46" s="2"/>
      <c r="AI46" s="2"/>
      <c r="AJ46" s="2"/>
      <c r="AK46" s="2"/>
    </row>
    <row r="47" spans="2:37" s="5" customFormat="1" ht="15.75" customHeight="1" x14ac:dyDescent="0.25">
      <c r="B47" s="365"/>
      <c r="C47" s="184" t="s">
        <v>356</v>
      </c>
      <c r="D47" s="19"/>
      <c r="E47" s="184"/>
      <c r="F47" s="184"/>
      <c r="G47" s="184"/>
      <c r="H47" s="184"/>
      <c r="I47" s="184"/>
      <c r="J47" s="184"/>
      <c r="K47" s="184"/>
      <c r="L47" s="184"/>
      <c r="M47" s="184"/>
      <c r="N47" s="184"/>
      <c r="O47" s="184"/>
      <c r="P47" s="668">
        <v>30</v>
      </c>
      <c r="Q47" s="660"/>
      <c r="R47" s="421"/>
      <c r="S47" s="421"/>
      <c r="T47" s="421"/>
      <c r="U47" s="421"/>
      <c r="V47" s="421"/>
      <c r="W47" s="421"/>
      <c r="X47" s="421"/>
      <c r="Y47" s="421"/>
      <c r="Z47" s="421"/>
      <c r="AA47" s="421"/>
      <c r="AB47" s="421"/>
      <c r="AC47" s="421"/>
      <c r="AD47" s="19"/>
    </row>
    <row r="48" spans="2:37" s="5" customFormat="1" ht="15.75" customHeight="1" x14ac:dyDescent="0.25">
      <c r="B48" s="365"/>
      <c r="C48" s="184"/>
      <c r="D48" s="19" t="s">
        <v>298</v>
      </c>
      <c r="E48" s="184"/>
      <c r="F48" s="184"/>
      <c r="G48" s="184"/>
      <c r="H48" s="184"/>
      <c r="I48" s="184"/>
      <c r="J48" s="184"/>
      <c r="K48" s="184"/>
      <c r="L48" s="184"/>
      <c r="M48" s="184"/>
      <c r="N48" s="184"/>
      <c r="O48" s="184"/>
      <c r="P48" s="664">
        <f>P47+1</f>
        <v>31</v>
      </c>
      <c r="Q48" s="665"/>
      <c r="R48" s="421"/>
      <c r="S48" s="421"/>
      <c r="T48" s="421"/>
      <c r="U48" s="421"/>
      <c r="V48" s="421"/>
      <c r="W48" s="421"/>
      <c r="X48" s="421"/>
      <c r="Y48" s="421"/>
      <c r="Z48" s="421"/>
      <c r="AA48" s="421"/>
      <c r="AB48" s="421"/>
      <c r="AC48" s="421"/>
      <c r="AD48" s="19"/>
    </row>
    <row r="49" spans="2:30" s="5" customFormat="1" ht="15.75" customHeight="1" x14ac:dyDescent="0.25">
      <c r="B49" s="365"/>
      <c r="C49" s="184"/>
      <c r="D49" s="19"/>
      <c r="E49" s="184" t="s">
        <v>315</v>
      </c>
      <c r="F49" s="184"/>
      <c r="G49" s="184"/>
      <c r="H49" s="184"/>
      <c r="I49" s="184"/>
      <c r="J49" s="184"/>
      <c r="K49" s="184"/>
      <c r="L49" s="184"/>
      <c r="M49" s="184"/>
      <c r="N49" s="184"/>
      <c r="O49" s="184"/>
      <c r="P49" s="664">
        <f>P48+1</f>
        <v>32</v>
      </c>
      <c r="Q49" s="665"/>
      <c r="R49" s="421"/>
      <c r="S49" s="421"/>
      <c r="T49" s="421"/>
      <c r="U49" s="421"/>
      <c r="V49" s="421"/>
      <c r="W49" s="421"/>
      <c r="X49" s="421"/>
      <c r="Y49" s="421"/>
      <c r="Z49" s="421"/>
      <c r="AA49" s="421"/>
      <c r="AB49" s="421"/>
      <c r="AC49" s="421"/>
      <c r="AD49" s="19"/>
    </row>
    <row r="50" spans="2:30" s="26" customFormat="1" ht="14.25" customHeight="1" x14ac:dyDescent="0.25">
      <c r="B50" s="365"/>
      <c r="C50" s="184"/>
      <c r="D50" s="185"/>
      <c r="E50" s="184"/>
      <c r="F50" s="19" t="s">
        <v>125</v>
      </c>
      <c r="G50" s="184"/>
      <c r="H50" s="184"/>
      <c r="I50" s="184"/>
      <c r="J50" s="184"/>
      <c r="K50" s="184"/>
      <c r="L50" s="184"/>
      <c r="M50" s="184"/>
      <c r="N50" s="184"/>
      <c r="O50" s="184"/>
      <c r="P50" s="662">
        <f>P49+1</f>
        <v>33</v>
      </c>
      <c r="Q50" s="663"/>
      <c r="R50" s="421"/>
      <c r="S50" s="421"/>
      <c r="T50" s="421"/>
      <c r="U50" s="421"/>
      <c r="V50" s="421"/>
      <c r="W50" s="421"/>
      <c r="X50" s="421"/>
      <c r="Y50" s="421"/>
      <c r="Z50" s="421"/>
      <c r="AA50" s="421"/>
      <c r="AB50" s="421"/>
      <c r="AC50" s="421"/>
      <c r="AD50" s="19"/>
    </row>
    <row r="51" spans="2:30" s="26" customFormat="1" ht="14.25" customHeight="1" x14ac:dyDescent="0.25">
      <c r="B51" s="365"/>
      <c r="C51" s="184"/>
      <c r="D51" s="185"/>
      <c r="E51" s="184"/>
      <c r="F51" s="19" t="s">
        <v>126</v>
      </c>
      <c r="G51" s="184"/>
      <c r="H51" s="184"/>
      <c r="I51" s="184"/>
      <c r="J51" s="184"/>
      <c r="K51" s="184"/>
      <c r="L51" s="184"/>
      <c r="M51" s="184"/>
      <c r="N51" s="184"/>
      <c r="O51" s="184"/>
      <c r="P51" s="662">
        <f t="shared" ref="P51:P62" si="1">P50+1</f>
        <v>34</v>
      </c>
      <c r="Q51" s="663"/>
      <c r="R51" s="422"/>
      <c r="S51" s="422"/>
      <c r="T51" s="422"/>
      <c r="U51" s="422"/>
      <c r="V51" s="422"/>
      <c r="W51" s="422"/>
      <c r="X51" s="422"/>
      <c r="Y51" s="422"/>
      <c r="Z51" s="422"/>
      <c r="AA51" s="422"/>
      <c r="AB51" s="422"/>
      <c r="AC51" s="422"/>
      <c r="AD51" s="19"/>
    </row>
    <row r="52" spans="2:30" s="26" customFormat="1" ht="15.75" customHeight="1" x14ac:dyDescent="0.25">
      <c r="B52" s="365"/>
      <c r="C52" s="184"/>
      <c r="D52" s="185"/>
      <c r="E52" s="184"/>
      <c r="F52" s="19" t="s">
        <v>94</v>
      </c>
      <c r="G52" s="184"/>
      <c r="H52" s="184"/>
      <c r="I52" s="184"/>
      <c r="J52" s="184"/>
      <c r="K52" s="184"/>
      <c r="L52" s="184"/>
      <c r="M52" s="184"/>
      <c r="N52" s="184"/>
      <c r="O52" s="184"/>
      <c r="P52" s="662">
        <f t="shared" si="1"/>
        <v>35</v>
      </c>
      <c r="Q52" s="663"/>
      <c r="R52" s="422"/>
      <c r="S52" s="422"/>
      <c r="T52" s="422"/>
      <c r="U52" s="422"/>
      <c r="V52" s="422"/>
      <c r="W52" s="422"/>
      <c r="X52" s="422"/>
      <c r="Y52" s="422"/>
      <c r="Z52" s="422"/>
      <c r="AA52" s="422"/>
      <c r="AB52" s="422"/>
      <c r="AC52" s="422"/>
      <c r="AD52" s="19"/>
    </row>
    <row r="53" spans="2:30" s="26" customFormat="1" ht="15.75" customHeight="1" x14ac:dyDescent="0.25">
      <c r="B53" s="365"/>
      <c r="C53" s="184"/>
      <c r="D53" s="185"/>
      <c r="E53" s="184"/>
      <c r="F53" s="19" t="s">
        <v>95</v>
      </c>
      <c r="G53" s="184"/>
      <c r="H53" s="184"/>
      <c r="I53" s="184"/>
      <c r="J53" s="184"/>
      <c r="K53" s="184"/>
      <c r="L53" s="184"/>
      <c r="M53" s="184"/>
      <c r="N53" s="184"/>
      <c r="O53" s="184"/>
      <c r="P53" s="662">
        <f t="shared" si="1"/>
        <v>36</v>
      </c>
      <c r="Q53" s="663"/>
      <c r="R53" s="422"/>
      <c r="S53" s="422"/>
      <c r="T53" s="422"/>
      <c r="U53" s="422"/>
      <c r="V53" s="422"/>
      <c r="W53" s="422"/>
      <c r="X53" s="422"/>
      <c r="Y53" s="422"/>
      <c r="Z53" s="422"/>
      <c r="AA53" s="422"/>
      <c r="AB53" s="422"/>
      <c r="AC53" s="422"/>
      <c r="AD53" s="19"/>
    </row>
    <row r="54" spans="2:30" s="26" customFormat="1" ht="15.75" customHeight="1" x14ac:dyDescent="0.25">
      <c r="B54" s="365"/>
      <c r="C54" s="184"/>
      <c r="D54" s="185"/>
      <c r="E54" s="184"/>
      <c r="F54" s="19" t="s">
        <v>96</v>
      </c>
      <c r="G54" s="184"/>
      <c r="H54" s="184"/>
      <c r="I54" s="184"/>
      <c r="J54" s="184"/>
      <c r="K54" s="184"/>
      <c r="L54" s="184"/>
      <c r="M54" s="184"/>
      <c r="N54" s="184"/>
      <c r="O54" s="184"/>
      <c r="P54" s="662">
        <f t="shared" si="1"/>
        <v>37</v>
      </c>
      <c r="Q54" s="663"/>
      <c r="R54" s="422"/>
      <c r="S54" s="422"/>
      <c r="T54" s="422"/>
      <c r="U54" s="422"/>
      <c r="V54" s="422"/>
      <c r="W54" s="422"/>
      <c r="X54" s="422"/>
      <c r="Y54" s="422"/>
      <c r="Z54" s="422"/>
      <c r="AA54" s="422"/>
      <c r="AB54" s="422"/>
      <c r="AC54" s="422"/>
      <c r="AD54" s="19"/>
    </row>
    <row r="55" spans="2:30" s="26" customFormat="1" ht="15.75" customHeight="1" x14ac:dyDescent="0.25">
      <c r="B55" s="365"/>
      <c r="C55" s="184"/>
      <c r="D55" s="185"/>
      <c r="E55" s="184"/>
      <c r="F55" s="19" t="s">
        <v>133</v>
      </c>
      <c r="G55" s="184"/>
      <c r="H55" s="184"/>
      <c r="I55" s="184"/>
      <c r="J55" s="184"/>
      <c r="K55" s="184"/>
      <c r="L55" s="184"/>
      <c r="M55" s="184"/>
      <c r="N55" s="184"/>
      <c r="O55" s="184"/>
      <c r="P55" s="662">
        <f t="shared" si="1"/>
        <v>38</v>
      </c>
      <c r="Q55" s="663"/>
      <c r="R55" s="422"/>
      <c r="S55" s="422"/>
      <c r="T55" s="422"/>
      <c r="U55" s="422"/>
      <c r="V55" s="422"/>
      <c r="W55" s="422"/>
      <c r="X55" s="422"/>
      <c r="Y55" s="422"/>
      <c r="Z55" s="422"/>
      <c r="AA55" s="422"/>
      <c r="AB55" s="422"/>
      <c r="AC55" s="422"/>
      <c r="AD55" s="19"/>
    </row>
    <row r="56" spans="2:30" s="26" customFormat="1" ht="15.75" customHeight="1" x14ac:dyDescent="0.25">
      <c r="B56" s="365"/>
      <c r="C56" s="184"/>
      <c r="D56" s="185"/>
      <c r="E56" s="184"/>
      <c r="F56" s="19" t="s">
        <v>97</v>
      </c>
      <c r="G56" s="184"/>
      <c r="H56" s="184"/>
      <c r="I56" s="184"/>
      <c r="J56" s="184"/>
      <c r="K56" s="184"/>
      <c r="L56" s="184"/>
      <c r="M56" s="184"/>
      <c r="N56" s="184"/>
      <c r="O56" s="184"/>
      <c r="P56" s="662">
        <f t="shared" si="1"/>
        <v>39</v>
      </c>
      <c r="Q56" s="663"/>
      <c r="R56" s="422"/>
      <c r="S56" s="422"/>
      <c r="T56" s="422"/>
      <c r="U56" s="422"/>
      <c r="V56" s="422"/>
      <c r="W56" s="422"/>
      <c r="X56" s="422"/>
      <c r="Y56" s="422"/>
      <c r="Z56" s="422"/>
      <c r="AA56" s="422"/>
      <c r="AB56" s="422"/>
      <c r="AC56" s="422"/>
      <c r="AD56" s="19"/>
    </row>
    <row r="57" spans="2:30" s="26" customFormat="1" ht="15.75" customHeight="1" x14ac:dyDescent="0.25">
      <c r="B57" s="365"/>
      <c r="C57" s="184"/>
      <c r="D57" s="185"/>
      <c r="E57" s="184"/>
      <c r="F57" s="19" t="s">
        <v>78</v>
      </c>
      <c r="G57" s="184"/>
      <c r="H57" s="184"/>
      <c r="I57" s="184"/>
      <c r="J57" s="184"/>
      <c r="K57" s="184"/>
      <c r="L57" s="184"/>
      <c r="M57" s="184"/>
      <c r="N57" s="184"/>
      <c r="O57" s="184"/>
      <c r="P57" s="662">
        <f t="shared" si="1"/>
        <v>40</v>
      </c>
      <c r="Q57" s="663"/>
      <c r="R57" s="422"/>
      <c r="S57" s="422"/>
      <c r="T57" s="422"/>
      <c r="U57" s="422"/>
      <c r="V57" s="422"/>
      <c r="W57" s="422"/>
      <c r="X57" s="422"/>
      <c r="Y57" s="422"/>
      <c r="Z57" s="422"/>
      <c r="AA57" s="422"/>
      <c r="AB57" s="422"/>
      <c r="AC57" s="422"/>
      <c r="AD57" s="19"/>
    </row>
    <row r="58" spans="2:30" s="26" customFormat="1" ht="15.75" customHeight="1" x14ac:dyDescent="0.25">
      <c r="B58" s="365"/>
      <c r="C58" s="184"/>
      <c r="D58" s="185"/>
      <c r="E58" s="184"/>
      <c r="F58" s="19" t="s">
        <v>316</v>
      </c>
      <c r="G58" s="184"/>
      <c r="H58" s="184"/>
      <c r="I58" s="184"/>
      <c r="J58" s="184"/>
      <c r="K58" s="184"/>
      <c r="L58" s="184"/>
      <c r="M58" s="184"/>
      <c r="N58" s="184"/>
      <c r="O58" s="184"/>
      <c r="P58" s="662">
        <f t="shared" si="1"/>
        <v>41</v>
      </c>
      <c r="Q58" s="663"/>
      <c r="R58" s="422"/>
      <c r="S58" s="422"/>
      <c r="T58" s="422"/>
      <c r="U58" s="422"/>
      <c r="V58" s="422"/>
      <c r="W58" s="422"/>
      <c r="X58" s="422"/>
      <c r="Y58" s="422"/>
      <c r="Z58" s="422"/>
      <c r="AA58" s="422"/>
      <c r="AB58" s="422"/>
      <c r="AC58" s="422"/>
      <c r="AD58" s="19"/>
    </row>
    <row r="59" spans="2:30" s="26" customFormat="1" ht="15.75" customHeight="1" x14ac:dyDescent="0.25">
      <c r="B59" s="366"/>
      <c r="C59" s="185"/>
      <c r="D59" s="367"/>
      <c r="E59" s="19" t="s">
        <v>348</v>
      </c>
      <c r="F59" s="184"/>
      <c r="G59" s="184"/>
      <c r="H59" s="184"/>
      <c r="I59" s="184"/>
      <c r="J59" s="184"/>
      <c r="K59" s="184"/>
      <c r="L59" s="184"/>
      <c r="M59" s="184"/>
      <c r="N59" s="184"/>
      <c r="O59" s="184"/>
      <c r="P59" s="662">
        <f t="shared" si="1"/>
        <v>42</v>
      </c>
      <c r="Q59" s="663"/>
      <c r="R59" s="422"/>
      <c r="S59" s="422"/>
      <c r="T59" s="422"/>
      <c r="U59" s="422"/>
      <c r="V59" s="422"/>
      <c r="W59" s="422"/>
      <c r="X59" s="422"/>
      <c r="Y59" s="422"/>
      <c r="Z59" s="422"/>
      <c r="AA59" s="422"/>
      <c r="AB59" s="422"/>
      <c r="AC59" s="422"/>
      <c r="AD59" s="19"/>
    </row>
    <row r="60" spans="2:30" s="26" customFormat="1" ht="15.75" customHeight="1" x14ac:dyDescent="0.25">
      <c r="B60" s="366"/>
      <c r="C60" s="185"/>
      <c r="D60" s="367"/>
      <c r="E60" s="19" t="s">
        <v>349</v>
      </c>
      <c r="F60" s="184"/>
      <c r="G60" s="184"/>
      <c r="H60" s="184"/>
      <c r="I60" s="184"/>
      <c r="J60" s="184"/>
      <c r="K60" s="184"/>
      <c r="L60" s="184"/>
      <c r="M60" s="184"/>
      <c r="N60" s="184"/>
      <c r="O60" s="184"/>
      <c r="P60" s="662">
        <f t="shared" si="1"/>
        <v>43</v>
      </c>
      <c r="Q60" s="663"/>
      <c r="R60" s="423"/>
      <c r="S60" s="423"/>
      <c r="T60" s="423"/>
      <c r="U60" s="423"/>
      <c r="V60" s="423"/>
      <c r="W60" s="423"/>
      <c r="X60" s="423"/>
      <c r="Y60" s="423"/>
      <c r="Z60" s="423"/>
      <c r="AA60" s="423"/>
      <c r="AB60" s="423"/>
      <c r="AC60" s="423"/>
      <c r="AD60" s="19"/>
    </row>
    <row r="61" spans="2:30" s="26" customFormat="1" ht="15.75" customHeight="1" x14ac:dyDescent="0.25">
      <c r="B61" s="366"/>
      <c r="C61" s="185"/>
      <c r="D61" s="367"/>
      <c r="E61" s="184" t="s">
        <v>299</v>
      </c>
      <c r="F61" s="368"/>
      <c r="G61" s="369"/>
      <c r="H61" s="369"/>
      <c r="I61" s="369"/>
      <c r="J61" s="369"/>
      <c r="K61" s="369"/>
      <c r="L61" s="369"/>
      <c r="M61" s="369"/>
      <c r="N61" s="184"/>
      <c r="O61" s="184"/>
      <c r="P61" s="662">
        <f t="shared" si="1"/>
        <v>44</v>
      </c>
      <c r="Q61" s="663"/>
      <c r="R61" s="423"/>
      <c r="S61" s="423"/>
      <c r="T61" s="423"/>
      <c r="U61" s="423"/>
      <c r="V61" s="423"/>
      <c r="W61" s="423"/>
      <c r="X61" s="423"/>
      <c r="Y61" s="423"/>
      <c r="Z61" s="423"/>
      <c r="AA61" s="423"/>
      <c r="AB61" s="423"/>
      <c r="AC61" s="423"/>
      <c r="AD61" s="19"/>
    </row>
    <row r="62" spans="2:30" s="26" customFormat="1" ht="15.75" customHeight="1" x14ac:dyDescent="0.25">
      <c r="B62" s="366"/>
      <c r="C62" s="185"/>
      <c r="D62" s="367"/>
      <c r="E62" s="184" t="s">
        <v>350</v>
      </c>
      <c r="F62" s="368"/>
      <c r="G62" s="369"/>
      <c r="H62" s="369"/>
      <c r="I62" s="369"/>
      <c r="J62" s="369"/>
      <c r="K62" s="369"/>
      <c r="L62" s="369"/>
      <c r="M62" s="369"/>
      <c r="N62" s="184"/>
      <c r="O62" s="184"/>
      <c r="P62" s="662">
        <f t="shared" si="1"/>
        <v>45</v>
      </c>
      <c r="Q62" s="663"/>
      <c r="R62" s="423"/>
      <c r="S62" s="423"/>
      <c r="T62" s="423"/>
      <c r="U62" s="423"/>
      <c r="V62" s="423"/>
      <c r="W62" s="423"/>
      <c r="X62" s="423"/>
      <c r="Y62" s="423"/>
      <c r="Z62" s="423"/>
      <c r="AA62" s="423"/>
      <c r="AB62" s="423"/>
      <c r="AC62" s="423"/>
      <c r="AD62" s="19"/>
    </row>
    <row r="63" spans="2:30" s="26" customFormat="1" ht="15.75" customHeight="1" x14ac:dyDescent="0.25">
      <c r="B63" s="365"/>
      <c r="C63" s="184"/>
      <c r="D63" s="184"/>
      <c r="E63" s="19"/>
      <c r="F63" s="184"/>
      <c r="G63" s="184"/>
      <c r="H63" s="184"/>
      <c r="I63" s="184"/>
      <c r="J63" s="184"/>
      <c r="K63" s="184"/>
      <c r="L63" s="184"/>
      <c r="M63" s="184"/>
      <c r="N63" s="184"/>
      <c r="O63" s="184"/>
      <c r="P63" s="322"/>
      <c r="Q63" s="324"/>
      <c r="R63" s="316"/>
      <c r="S63" s="316"/>
      <c r="T63" s="316"/>
      <c r="U63" s="316"/>
      <c r="V63" s="316"/>
      <c r="W63" s="316"/>
      <c r="X63" s="316"/>
      <c r="Y63" s="316"/>
      <c r="Z63" s="316"/>
      <c r="AA63" s="316"/>
      <c r="AB63" s="316"/>
      <c r="AC63" s="316"/>
      <c r="AD63" s="19"/>
    </row>
    <row r="64" spans="2:30" s="26" customFormat="1" ht="15.75" customHeight="1" x14ac:dyDescent="0.25">
      <c r="B64" s="365"/>
      <c r="C64" s="184" t="s">
        <v>357</v>
      </c>
      <c r="D64" s="19"/>
      <c r="E64" s="184"/>
      <c r="F64" s="184"/>
      <c r="G64" s="184"/>
      <c r="H64" s="184"/>
      <c r="I64" s="184"/>
      <c r="J64" s="184"/>
      <c r="K64" s="184"/>
      <c r="L64" s="184"/>
      <c r="M64" s="184"/>
      <c r="N64" s="184"/>
      <c r="O64" s="184"/>
      <c r="P64" s="660">
        <v>46</v>
      </c>
      <c r="Q64" s="661"/>
      <c r="R64" s="421"/>
      <c r="S64" s="421"/>
      <c r="T64" s="421"/>
      <c r="U64" s="421"/>
      <c r="V64" s="421"/>
      <c r="W64" s="421"/>
      <c r="X64" s="421"/>
      <c r="Y64" s="421"/>
      <c r="Z64" s="421"/>
      <c r="AA64" s="421"/>
      <c r="AB64" s="421"/>
      <c r="AC64" s="421"/>
      <c r="AD64" s="19"/>
    </row>
    <row r="65" spans="2:30" s="26" customFormat="1" ht="15.75" customHeight="1" x14ac:dyDescent="0.25">
      <c r="B65" s="365"/>
      <c r="C65" s="184"/>
      <c r="D65" s="19" t="s">
        <v>344</v>
      </c>
      <c r="E65" s="184"/>
      <c r="F65" s="184"/>
      <c r="G65" s="184"/>
      <c r="H65" s="184"/>
      <c r="I65" s="184"/>
      <c r="J65" s="184"/>
      <c r="K65" s="184"/>
      <c r="L65" s="184"/>
      <c r="M65" s="184"/>
      <c r="N65" s="184"/>
      <c r="O65" s="184"/>
      <c r="P65" s="664">
        <f>P64+1</f>
        <v>47</v>
      </c>
      <c r="Q65" s="665"/>
      <c r="R65" s="422"/>
      <c r="S65" s="422"/>
      <c r="T65" s="422"/>
      <c r="U65" s="422"/>
      <c r="V65" s="422"/>
      <c r="W65" s="422"/>
      <c r="X65" s="422"/>
      <c r="Y65" s="422"/>
      <c r="Z65" s="422"/>
      <c r="AA65" s="422"/>
      <c r="AB65" s="422"/>
      <c r="AC65" s="422"/>
      <c r="AD65" s="19"/>
    </row>
    <row r="66" spans="2:30" s="26" customFormat="1" ht="15.75" customHeight="1" x14ac:dyDescent="0.25">
      <c r="B66" s="365"/>
      <c r="C66" s="184"/>
      <c r="D66" s="19"/>
      <c r="E66" s="19" t="s">
        <v>29</v>
      </c>
      <c r="F66" s="184"/>
      <c r="G66" s="184"/>
      <c r="H66" s="184"/>
      <c r="I66" s="184"/>
      <c r="J66" s="184"/>
      <c r="K66" s="184"/>
      <c r="L66" s="184"/>
      <c r="M66" s="184"/>
      <c r="N66" s="184"/>
      <c r="O66" s="184"/>
      <c r="P66" s="664">
        <f t="shared" ref="P66:P73" si="2">P65+1</f>
        <v>48</v>
      </c>
      <c r="Q66" s="665"/>
      <c r="R66" s="422"/>
      <c r="S66" s="422"/>
      <c r="T66" s="422"/>
      <c r="U66" s="422"/>
      <c r="V66" s="422"/>
      <c r="W66" s="422"/>
      <c r="X66" s="422"/>
      <c r="Y66" s="422"/>
      <c r="Z66" s="422"/>
      <c r="AA66" s="422"/>
      <c r="AB66" s="422"/>
      <c r="AC66" s="422"/>
      <c r="AD66" s="19"/>
    </row>
    <row r="67" spans="2:30" s="26" customFormat="1" ht="15.75" customHeight="1" x14ac:dyDescent="0.25">
      <c r="B67" s="365"/>
      <c r="C67" s="184"/>
      <c r="D67" s="19"/>
      <c r="E67" s="19" t="s">
        <v>30</v>
      </c>
      <c r="F67" s="184"/>
      <c r="G67" s="184"/>
      <c r="H67" s="184"/>
      <c r="I67" s="184"/>
      <c r="J67" s="184"/>
      <c r="K67" s="184"/>
      <c r="L67" s="184"/>
      <c r="M67" s="184"/>
      <c r="N67" s="184"/>
      <c r="O67" s="184"/>
      <c r="P67" s="664">
        <f t="shared" si="2"/>
        <v>49</v>
      </c>
      <c r="Q67" s="665"/>
      <c r="R67" s="422"/>
      <c r="S67" s="422"/>
      <c r="T67" s="422"/>
      <c r="U67" s="422"/>
      <c r="V67" s="422"/>
      <c r="W67" s="422"/>
      <c r="X67" s="422"/>
      <c r="Y67" s="422"/>
      <c r="Z67" s="422"/>
      <c r="AA67" s="422"/>
      <c r="AB67" s="422"/>
      <c r="AC67" s="422"/>
      <c r="AD67" s="19"/>
    </row>
    <row r="68" spans="2:30" s="26" customFormat="1" ht="15.75" customHeight="1" x14ac:dyDescent="0.25">
      <c r="B68" s="365"/>
      <c r="C68" s="184"/>
      <c r="D68" s="19" t="s">
        <v>345</v>
      </c>
      <c r="E68" s="184"/>
      <c r="F68" s="184"/>
      <c r="G68" s="184"/>
      <c r="H68" s="184"/>
      <c r="I68" s="184"/>
      <c r="J68" s="184"/>
      <c r="K68" s="184"/>
      <c r="L68" s="184"/>
      <c r="M68" s="184"/>
      <c r="N68" s="184"/>
      <c r="O68" s="184"/>
      <c r="P68" s="664">
        <f t="shared" si="2"/>
        <v>50</v>
      </c>
      <c r="Q68" s="665"/>
      <c r="R68" s="422"/>
      <c r="S68" s="422"/>
      <c r="T68" s="422"/>
      <c r="U68" s="422"/>
      <c r="V68" s="422"/>
      <c r="W68" s="422"/>
      <c r="X68" s="422"/>
      <c r="Y68" s="422"/>
      <c r="Z68" s="422"/>
      <c r="AA68" s="422"/>
      <c r="AB68" s="422"/>
      <c r="AC68" s="422"/>
      <c r="AD68" s="19"/>
    </row>
    <row r="69" spans="2:30" s="26" customFormat="1" ht="15.75" customHeight="1" x14ac:dyDescent="0.25">
      <c r="B69" s="365"/>
      <c r="C69" s="184"/>
      <c r="D69" s="19"/>
      <c r="E69" s="19" t="s">
        <v>29</v>
      </c>
      <c r="F69" s="184"/>
      <c r="G69" s="184"/>
      <c r="H69" s="184"/>
      <c r="I69" s="184"/>
      <c r="J69" s="184"/>
      <c r="K69" s="184"/>
      <c r="L69" s="184"/>
      <c r="M69" s="184"/>
      <c r="N69" s="184"/>
      <c r="O69" s="184"/>
      <c r="P69" s="664">
        <f t="shared" si="2"/>
        <v>51</v>
      </c>
      <c r="Q69" s="665"/>
      <c r="R69" s="422"/>
      <c r="S69" s="422"/>
      <c r="T69" s="422"/>
      <c r="U69" s="422"/>
      <c r="V69" s="422"/>
      <c r="W69" s="422"/>
      <c r="X69" s="422"/>
      <c r="Y69" s="422"/>
      <c r="Z69" s="422"/>
      <c r="AA69" s="422"/>
      <c r="AB69" s="422"/>
      <c r="AC69" s="422"/>
      <c r="AD69" s="19"/>
    </row>
    <row r="70" spans="2:30" s="26" customFormat="1" ht="15.75" customHeight="1" x14ac:dyDescent="0.25">
      <c r="B70" s="365"/>
      <c r="C70" s="184"/>
      <c r="D70" s="19"/>
      <c r="E70" s="19" t="s">
        <v>30</v>
      </c>
      <c r="F70" s="184"/>
      <c r="G70" s="184"/>
      <c r="H70" s="184"/>
      <c r="I70" s="184"/>
      <c r="J70" s="184"/>
      <c r="K70" s="184"/>
      <c r="L70" s="184"/>
      <c r="M70" s="184"/>
      <c r="N70" s="184"/>
      <c r="O70" s="184"/>
      <c r="P70" s="664">
        <f t="shared" si="2"/>
        <v>52</v>
      </c>
      <c r="Q70" s="665"/>
      <c r="R70" s="422"/>
      <c r="S70" s="422"/>
      <c r="T70" s="422"/>
      <c r="U70" s="422"/>
      <c r="V70" s="422"/>
      <c r="W70" s="422"/>
      <c r="X70" s="422"/>
      <c r="Y70" s="422"/>
      <c r="Z70" s="422"/>
      <c r="AA70" s="422"/>
      <c r="AB70" s="422"/>
      <c r="AC70" s="422"/>
      <c r="AD70" s="19"/>
    </row>
    <row r="71" spans="2:30" s="26" customFormat="1" ht="15.75" customHeight="1" x14ac:dyDescent="0.25">
      <c r="B71" s="365"/>
      <c r="C71" s="184"/>
      <c r="D71" s="19" t="s">
        <v>302</v>
      </c>
      <c r="E71" s="185"/>
      <c r="F71" s="184"/>
      <c r="G71" s="184"/>
      <c r="H71" s="184"/>
      <c r="I71" s="184"/>
      <c r="J71" s="184"/>
      <c r="K71" s="184"/>
      <c r="L71" s="184"/>
      <c r="M71" s="184"/>
      <c r="N71" s="184"/>
      <c r="O71" s="184"/>
      <c r="P71" s="664">
        <f t="shared" si="2"/>
        <v>53</v>
      </c>
      <c r="Q71" s="665"/>
      <c r="R71" s="423"/>
      <c r="S71" s="423"/>
      <c r="T71" s="423"/>
      <c r="U71" s="423"/>
      <c r="V71" s="423"/>
      <c r="W71" s="423"/>
      <c r="X71" s="423"/>
      <c r="Y71" s="423"/>
      <c r="Z71" s="423"/>
      <c r="AA71" s="423"/>
      <c r="AB71" s="423"/>
      <c r="AC71" s="423"/>
      <c r="AD71" s="19"/>
    </row>
    <row r="72" spans="2:30" s="26" customFormat="1" ht="15.75" customHeight="1" x14ac:dyDescent="0.25">
      <c r="B72" s="365"/>
      <c r="C72" s="184"/>
      <c r="D72" s="19" t="s">
        <v>346</v>
      </c>
      <c r="E72" s="185"/>
      <c r="F72" s="184"/>
      <c r="G72" s="184"/>
      <c r="H72" s="184"/>
      <c r="I72" s="184"/>
      <c r="J72" s="184"/>
      <c r="K72" s="184"/>
      <c r="L72" s="184"/>
      <c r="M72" s="184"/>
      <c r="N72" s="184"/>
      <c r="O72" s="184"/>
      <c r="P72" s="664">
        <f t="shared" si="2"/>
        <v>54</v>
      </c>
      <c r="Q72" s="665"/>
      <c r="R72" s="423"/>
      <c r="S72" s="423"/>
      <c r="T72" s="423"/>
      <c r="U72" s="423"/>
      <c r="V72" s="423"/>
      <c r="W72" s="423"/>
      <c r="X72" s="423"/>
      <c r="Y72" s="423"/>
      <c r="Z72" s="423"/>
      <c r="AA72" s="423"/>
      <c r="AB72" s="423"/>
      <c r="AC72" s="423"/>
      <c r="AD72" s="19"/>
    </row>
    <row r="73" spans="2:30" s="26" customFormat="1" ht="15.75" customHeight="1" x14ac:dyDescent="0.25">
      <c r="B73" s="365"/>
      <c r="C73" s="184"/>
      <c r="D73" s="19" t="s">
        <v>347</v>
      </c>
      <c r="E73" s="185"/>
      <c r="F73" s="184"/>
      <c r="G73" s="184"/>
      <c r="H73" s="184"/>
      <c r="I73" s="184"/>
      <c r="J73" s="184"/>
      <c r="K73" s="184"/>
      <c r="L73" s="184"/>
      <c r="M73" s="184"/>
      <c r="N73" s="184"/>
      <c r="O73" s="184"/>
      <c r="P73" s="664">
        <f t="shared" si="2"/>
        <v>55</v>
      </c>
      <c r="Q73" s="665"/>
      <c r="R73" s="423"/>
      <c r="S73" s="423"/>
      <c r="T73" s="423"/>
      <c r="U73" s="423"/>
      <c r="V73" s="423"/>
      <c r="W73" s="423"/>
      <c r="X73" s="423"/>
      <c r="Y73" s="423"/>
      <c r="Z73" s="423"/>
      <c r="AA73" s="423"/>
      <c r="AB73" s="423"/>
      <c r="AC73" s="423"/>
      <c r="AD73" s="19"/>
    </row>
    <row r="74" spans="2:30" s="26" customFormat="1" ht="15.75" customHeight="1" x14ac:dyDescent="0.25">
      <c r="B74" s="365"/>
      <c r="C74" s="184"/>
      <c r="D74" s="19"/>
      <c r="E74" s="184"/>
      <c r="F74" s="184"/>
      <c r="G74" s="184"/>
      <c r="H74" s="184"/>
      <c r="I74" s="184"/>
      <c r="J74" s="184"/>
      <c r="K74" s="184"/>
      <c r="L74" s="184"/>
      <c r="M74" s="184"/>
      <c r="N74" s="184"/>
      <c r="O74" s="184"/>
      <c r="P74" s="664"/>
      <c r="Q74" s="665"/>
      <c r="R74" s="316"/>
      <c r="S74" s="316"/>
      <c r="T74" s="316"/>
      <c r="U74" s="316"/>
      <c r="V74" s="316"/>
      <c r="W74" s="316"/>
      <c r="X74" s="316"/>
      <c r="Y74" s="316"/>
      <c r="Z74" s="316"/>
      <c r="AA74" s="316"/>
      <c r="AB74" s="316"/>
      <c r="AC74" s="316"/>
      <c r="AD74" s="19"/>
    </row>
    <row r="75" spans="2:30" s="26" customFormat="1" ht="15.75" customHeight="1" x14ac:dyDescent="0.25">
      <c r="B75" s="365"/>
      <c r="C75" s="184" t="s">
        <v>359</v>
      </c>
      <c r="D75" s="19"/>
      <c r="E75" s="185"/>
      <c r="F75" s="185"/>
      <c r="G75" s="185"/>
      <c r="H75" s="185"/>
      <c r="I75" s="185"/>
      <c r="J75" s="185"/>
      <c r="K75" s="185"/>
      <c r="L75" s="185"/>
      <c r="M75" s="185"/>
      <c r="N75" s="185"/>
      <c r="O75" s="185"/>
      <c r="P75" s="660">
        <v>56</v>
      </c>
      <c r="Q75" s="661"/>
      <c r="R75" s="421"/>
      <c r="S75" s="421"/>
      <c r="T75" s="421"/>
      <c r="U75" s="421"/>
      <c r="V75" s="421"/>
      <c r="W75" s="421"/>
      <c r="X75" s="421"/>
      <c r="Y75" s="421"/>
      <c r="Z75" s="421"/>
      <c r="AA75" s="421"/>
      <c r="AB75" s="421"/>
      <c r="AC75" s="421"/>
      <c r="AD75" s="19"/>
    </row>
    <row r="76" spans="2:30" s="26" customFormat="1" ht="15.75" customHeight="1" x14ac:dyDescent="0.25">
      <c r="B76" s="196"/>
      <c r="C76" s="184"/>
      <c r="D76" s="184" t="s">
        <v>360</v>
      </c>
      <c r="E76" s="185"/>
      <c r="F76" s="185"/>
      <c r="G76" s="185"/>
      <c r="H76" s="185"/>
      <c r="I76" s="185"/>
      <c r="J76" s="185"/>
      <c r="K76" s="185"/>
      <c r="L76" s="185"/>
      <c r="M76" s="185"/>
      <c r="N76" s="185"/>
      <c r="O76" s="185"/>
      <c r="P76" s="660">
        <f>P75+1</f>
        <v>57</v>
      </c>
      <c r="Q76" s="661"/>
      <c r="R76" s="421"/>
      <c r="S76" s="421"/>
      <c r="T76" s="421"/>
      <c r="U76" s="421"/>
      <c r="V76" s="421"/>
      <c r="W76" s="421"/>
      <c r="X76" s="421"/>
      <c r="Y76" s="421"/>
      <c r="Z76" s="421"/>
      <c r="AA76" s="421"/>
      <c r="AB76" s="421"/>
      <c r="AC76" s="421"/>
      <c r="AD76" s="19"/>
    </row>
    <row r="77" spans="2:30" s="26" customFormat="1" ht="15.75" customHeight="1" x14ac:dyDescent="0.3">
      <c r="B77" s="196"/>
      <c r="C77" s="26" t="s">
        <v>361</v>
      </c>
      <c r="D77" s="197"/>
      <c r="E77" s="185"/>
      <c r="F77" s="185"/>
      <c r="G77" s="185"/>
      <c r="H77" s="185"/>
      <c r="I77" s="185"/>
      <c r="J77" s="185"/>
      <c r="K77" s="185"/>
      <c r="L77" s="185"/>
      <c r="M77" s="185"/>
      <c r="N77" s="185"/>
      <c r="O77" s="185"/>
      <c r="P77" s="660">
        <f>P76+1</f>
        <v>58</v>
      </c>
      <c r="Q77" s="661"/>
      <c r="R77" s="424"/>
      <c r="S77" s="424"/>
      <c r="T77" s="424"/>
      <c r="U77" s="424"/>
      <c r="V77" s="424"/>
      <c r="W77" s="424"/>
      <c r="X77" s="424"/>
      <c r="Y77" s="424"/>
      <c r="Z77" s="424"/>
      <c r="AA77" s="424"/>
      <c r="AB77" s="424"/>
      <c r="AC77" s="424"/>
      <c r="AD77" s="19"/>
    </row>
    <row r="78" spans="2:30" s="185" customFormat="1" ht="15.75" customHeight="1" x14ac:dyDescent="0.3">
      <c r="B78" s="196"/>
      <c r="D78" s="197"/>
      <c r="P78" s="662"/>
      <c r="Q78" s="663"/>
      <c r="R78" s="316"/>
      <c r="S78" s="316"/>
      <c r="T78" s="316"/>
      <c r="U78" s="316"/>
      <c r="V78" s="316"/>
      <c r="W78" s="316"/>
      <c r="X78" s="316"/>
      <c r="Y78" s="316"/>
      <c r="Z78" s="316"/>
      <c r="AA78" s="316"/>
      <c r="AB78" s="316"/>
      <c r="AC78" s="316"/>
      <c r="AD78" s="19"/>
    </row>
    <row r="79" spans="2:30" s="5" customFormat="1" ht="15.75" customHeight="1" x14ac:dyDescent="0.25">
      <c r="B79" s="365" t="s">
        <v>362</v>
      </c>
      <c r="C79" s="184"/>
      <c r="D79" s="19"/>
      <c r="E79" s="184"/>
      <c r="F79" s="184"/>
      <c r="G79" s="184"/>
      <c r="H79" s="184"/>
      <c r="I79" s="184"/>
      <c r="J79" s="184"/>
      <c r="K79" s="184"/>
      <c r="L79" s="184"/>
      <c r="M79" s="184"/>
      <c r="N79" s="184"/>
      <c r="O79" s="184"/>
      <c r="P79" s="666"/>
      <c r="Q79" s="667"/>
      <c r="R79" s="321"/>
      <c r="S79" s="321"/>
      <c r="T79" s="321"/>
      <c r="U79" s="321"/>
      <c r="V79" s="321"/>
      <c r="W79" s="321"/>
      <c r="X79" s="321"/>
      <c r="Y79" s="321"/>
      <c r="Z79" s="321"/>
      <c r="AA79" s="321"/>
      <c r="AB79" s="321"/>
      <c r="AC79" s="321"/>
      <c r="AD79" s="19"/>
    </row>
    <row r="80" spans="2:30" s="5" customFormat="1" ht="15.75" customHeight="1" x14ac:dyDescent="0.25">
      <c r="B80" s="365"/>
      <c r="C80" s="19" t="s">
        <v>354</v>
      </c>
      <c r="D80" s="184"/>
      <c r="E80" s="184"/>
      <c r="F80" s="184"/>
      <c r="G80" s="184"/>
      <c r="H80" s="184"/>
      <c r="I80" s="184"/>
      <c r="J80" s="184"/>
      <c r="K80" s="184"/>
      <c r="L80" s="184"/>
      <c r="M80" s="184"/>
      <c r="N80" s="184"/>
      <c r="O80" s="184"/>
      <c r="P80" s="660">
        <v>59</v>
      </c>
      <c r="Q80" s="661"/>
      <c r="R80" s="421"/>
      <c r="S80" s="421"/>
      <c r="T80" s="421"/>
      <c r="U80" s="421"/>
      <c r="V80" s="421"/>
      <c r="W80" s="421"/>
      <c r="X80" s="421"/>
      <c r="Y80" s="421"/>
      <c r="Z80" s="421"/>
      <c r="AA80" s="421"/>
      <c r="AB80" s="421"/>
      <c r="AC80" s="421"/>
      <c r="AD80" s="19"/>
    </row>
    <row r="81" spans="2:30" s="5" customFormat="1" ht="15.75" customHeight="1" x14ac:dyDescent="0.25">
      <c r="B81" s="365"/>
      <c r="C81" s="184"/>
      <c r="D81" s="19" t="s">
        <v>43</v>
      </c>
      <c r="E81" s="185"/>
      <c r="F81" s="184"/>
      <c r="G81" s="184"/>
      <c r="H81" s="184"/>
      <c r="I81" s="184"/>
      <c r="J81" s="184"/>
      <c r="K81" s="184"/>
      <c r="L81" s="184"/>
      <c r="M81" s="184"/>
      <c r="N81" s="184"/>
      <c r="O81" s="184"/>
      <c r="P81" s="664">
        <f>P80+1</f>
        <v>60</v>
      </c>
      <c r="Q81" s="665"/>
      <c r="R81" s="421"/>
      <c r="S81" s="421"/>
      <c r="T81" s="421"/>
      <c r="U81" s="421"/>
      <c r="V81" s="421"/>
      <c r="W81" s="421"/>
      <c r="X81" s="421"/>
      <c r="Y81" s="421"/>
      <c r="Z81" s="421"/>
      <c r="AA81" s="421"/>
      <c r="AB81" s="421"/>
      <c r="AC81" s="421"/>
      <c r="AD81" s="19"/>
    </row>
    <row r="82" spans="2:30" s="26" customFormat="1" ht="15.75" customHeight="1" x14ac:dyDescent="0.3">
      <c r="B82" s="326"/>
      <c r="C82" s="185"/>
      <c r="D82" s="19" t="s">
        <v>303</v>
      </c>
      <c r="E82" s="185"/>
      <c r="F82" s="185"/>
      <c r="G82" s="184"/>
      <c r="H82" s="184"/>
      <c r="I82" s="184"/>
      <c r="J82" s="184"/>
      <c r="K82" s="184"/>
      <c r="L82" s="184"/>
      <c r="M82" s="184"/>
      <c r="N82" s="184"/>
      <c r="O82" s="184"/>
      <c r="P82" s="660">
        <f>P81+1</f>
        <v>61</v>
      </c>
      <c r="Q82" s="661"/>
      <c r="R82" s="421"/>
      <c r="S82" s="421"/>
      <c r="T82" s="421"/>
      <c r="U82" s="421"/>
      <c r="V82" s="421"/>
      <c r="W82" s="421"/>
      <c r="X82" s="421"/>
      <c r="Y82" s="421"/>
      <c r="Z82" s="421"/>
      <c r="AA82" s="421"/>
      <c r="AB82" s="421"/>
      <c r="AC82" s="421"/>
      <c r="AD82" s="19"/>
    </row>
    <row r="83" spans="2:30" s="26" customFormat="1" ht="15.75" customHeight="1" x14ac:dyDescent="0.3">
      <c r="B83" s="326"/>
      <c r="C83" s="185"/>
      <c r="D83" s="370" t="s">
        <v>44</v>
      </c>
      <c r="E83" s="185"/>
      <c r="F83" s="185"/>
      <c r="G83" s="371"/>
      <c r="H83" s="371"/>
      <c r="I83" s="371"/>
      <c r="J83" s="371"/>
      <c r="K83" s="371"/>
      <c r="L83" s="371"/>
      <c r="M83" s="371"/>
      <c r="N83" s="371"/>
      <c r="O83" s="371"/>
      <c r="P83" s="664">
        <f>P82+1</f>
        <v>62</v>
      </c>
      <c r="Q83" s="665"/>
      <c r="R83" s="421"/>
      <c r="S83" s="421"/>
      <c r="T83" s="421"/>
      <c r="U83" s="421"/>
      <c r="V83" s="421"/>
      <c r="W83" s="421"/>
      <c r="X83" s="421"/>
      <c r="Y83" s="421"/>
      <c r="Z83" s="421"/>
      <c r="AA83" s="421"/>
      <c r="AB83" s="421"/>
      <c r="AC83" s="421"/>
      <c r="AD83" s="19"/>
    </row>
    <row r="84" spans="2:30" s="26" customFormat="1" ht="15.75" customHeight="1" x14ac:dyDescent="0.3">
      <c r="B84" s="326"/>
      <c r="C84" s="185"/>
      <c r="D84" s="184" t="s">
        <v>45</v>
      </c>
      <c r="E84" s="185"/>
      <c r="F84" s="185"/>
      <c r="G84" s="184"/>
      <c r="H84" s="184"/>
      <c r="I84" s="184"/>
      <c r="J84" s="184"/>
      <c r="K84" s="184"/>
      <c r="L84" s="184"/>
      <c r="M84" s="184"/>
      <c r="N84" s="184"/>
      <c r="O84" s="184"/>
      <c r="P84" s="664">
        <f>P83+1</f>
        <v>63</v>
      </c>
      <c r="Q84" s="665"/>
      <c r="R84" s="422"/>
      <c r="S84" s="422"/>
      <c r="T84" s="422"/>
      <c r="U84" s="422"/>
      <c r="V84" s="422"/>
      <c r="W84" s="422"/>
      <c r="X84" s="422"/>
      <c r="Y84" s="422"/>
      <c r="Z84" s="422"/>
      <c r="AA84" s="422"/>
      <c r="AB84" s="422"/>
      <c r="AC84" s="422"/>
      <c r="AD84" s="19"/>
    </row>
    <row r="85" spans="2:30" s="26" customFormat="1" ht="15.75" customHeight="1" x14ac:dyDescent="0.3">
      <c r="B85" s="326"/>
      <c r="C85" s="185"/>
      <c r="D85" s="184" t="s">
        <v>46</v>
      </c>
      <c r="E85" s="185"/>
      <c r="F85" s="185"/>
      <c r="G85" s="184"/>
      <c r="H85" s="184"/>
      <c r="I85" s="184"/>
      <c r="J85" s="184"/>
      <c r="K85" s="184"/>
      <c r="L85" s="184"/>
      <c r="M85" s="184"/>
      <c r="N85" s="184"/>
      <c r="O85" s="184"/>
      <c r="P85" s="664">
        <f t="shared" ref="P85:P97" si="3">P84+1</f>
        <v>64</v>
      </c>
      <c r="Q85" s="665"/>
      <c r="R85" s="422"/>
      <c r="S85" s="422"/>
      <c r="T85" s="422"/>
      <c r="U85" s="422"/>
      <c r="V85" s="422"/>
      <c r="W85" s="422"/>
      <c r="X85" s="422"/>
      <c r="Y85" s="422"/>
      <c r="Z85" s="422"/>
      <c r="AA85" s="422"/>
      <c r="AB85" s="422"/>
      <c r="AC85" s="422"/>
      <c r="AD85" s="19"/>
    </row>
    <row r="86" spans="2:30" s="26" customFormat="1" ht="15.75" customHeight="1" x14ac:dyDescent="0.3">
      <c r="B86" s="326"/>
      <c r="C86" s="184" t="s">
        <v>304</v>
      </c>
      <c r="D86" s="185"/>
      <c r="E86" s="184"/>
      <c r="F86" s="185"/>
      <c r="G86" s="184"/>
      <c r="H86" s="184"/>
      <c r="I86" s="184"/>
      <c r="J86" s="184"/>
      <c r="K86" s="184"/>
      <c r="L86" s="184"/>
      <c r="M86" s="184"/>
      <c r="N86" s="184"/>
      <c r="O86" s="184"/>
      <c r="P86" s="664">
        <f t="shared" si="3"/>
        <v>65</v>
      </c>
      <c r="Q86" s="665"/>
      <c r="R86" s="422"/>
      <c r="S86" s="422"/>
      <c r="T86" s="422"/>
      <c r="U86" s="422"/>
      <c r="V86" s="422"/>
      <c r="W86" s="422"/>
      <c r="X86" s="422"/>
      <c r="Y86" s="422"/>
      <c r="Z86" s="422"/>
      <c r="AA86" s="422"/>
      <c r="AB86" s="422"/>
      <c r="AC86" s="422"/>
      <c r="AD86" s="19"/>
    </row>
    <row r="87" spans="2:30" s="26" customFormat="1" ht="15.75" customHeight="1" x14ac:dyDescent="0.3">
      <c r="B87" s="326"/>
      <c r="C87" s="184" t="s">
        <v>355</v>
      </c>
      <c r="D87" s="185"/>
      <c r="E87" s="184"/>
      <c r="F87" s="185"/>
      <c r="G87" s="184"/>
      <c r="H87" s="184"/>
      <c r="I87" s="184"/>
      <c r="J87" s="184"/>
      <c r="K87" s="184"/>
      <c r="L87" s="184"/>
      <c r="M87" s="184"/>
      <c r="N87" s="184"/>
      <c r="O87" s="184"/>
      <c r="P87" s="664">
        <f t="shared" si="3"/>
        <v>66</v>
      </c>
      <c r="Q87" s="665"/>
      <c r="R87" s="422"/>
      <c r="S87" s="422"/>
      <c r="T87" s="422"/>
      <c r="U87" s="422"/>
      <c r="V87" s="422"/>
      <c r="W87" s="422"/>
      <c r="X87" s="422"/>
      <c r="Y87" s="422"/>
      <c r="Z87" s="422"/>
      <c r="AA87" s="422"/>
      <c r="AB87" s="422"/>
      <c r="AC87" s="422"/>
      <c r="AD87" s="19"/>
    </row>
    <row r="88" spans="2:30" s="26" customFormat="1" ht="15.75" customHeight="1" x14ac:dyDescent="0.3">
      <c r="B88" s="326"/>
      <c r="C88" s="184" t="s">
        <v>353</v>
      </c>
      <c r="D88" s="184"/>
      <c r="E88" s="184"/>
      <c r="F88" s="185"/>
      <c r="G88" s="185"/>
      <c r="H88" s="184"/>
      <c r="I88" s="184"/>
      <c r="J88" s="184"/>
      <c r="K88" s="184"/>
      <c r="L88" s="184"/>
      <c r="M88" s="184"/>
      <c r="N88" s="184"/>
      <c r="O88" s="184"/>
      <c r="P88" s="664">
        <f t="shared" si="3"/>
        <v>67</v>
      </c>
      <c r="Q88" s="665"/>
      <c r="R88" s="422"/>
      <c r="S88" s="422"/>
      <c r="T88" s="422"/>
      <c r="U88" s="422"/>
      <c r="V88" s="422"/>
      <c r="W88" s="422"/>
      <c r="X88" s="422"/>
      <c r="Y88" s="422"/>
      <c r="Z88" s="422"/>
      <c r="AA88" s="422"/>
      <c r="AB88" s="422"/>
      <c r="AC88" s="422"/>
      <c r="AD88" s="19"/>
    </row>
    <row r="89" spans="2:30" s="26" customFormat="1" ht="15.75" customHeight="1" x14ac:dyDescent="0.3">
      <c r="B89" s="326"/>
      <c r="C89" s="185"/>
      <c r="D89" s="184" t="s">
        <v>336</v>
      </c>
      <c r="E89" s="184"/>
      <c r="F89" s="185"/>
      <c r="G89" s="185"/>
      <c r="H89" s="184"/>
      <c r="I89" s="184"/>
      <c r="J89" s="184"/>
      <c r="K89" s="184"/>
      <c r="L89" s="184"/>
      <c r="M89" s="184"/>
      <c r="N89" s="184"/>
      <c r="O89" s="184"/>
      <c r="P89" s="664">
        <f t="shared" si="3"/>
        <v>68</v>
      </c>
      <c r="Q89" s="665"/>
      <c r="R89" s="422"/>
      <c r="S89" s="422"/>
      <c r="T89" s="422"/>
      <c r="U89" s="422"/>
      <c r="V89" s="422"/>
      <c r="W89" s="422"/>
      <c r="X89" s="422"/>
      <c r="Y89" s="422"/>
      <c r="Z89" s="422"/>
      <c r="AA89" s="422"/>
      <c r="AB89" s="422"/>
      <c r="AC89" s="422"/>
      <c r="AD89" s="19"/>
    </row>
    <row r="90" spans="2:30" s="26" customFormat="1" ht="15.75" customHeight="1" x14ac:dyDescent="0.3">
      <c r="B90" s="326"/>
      <c r="C90" s="185"/>
      <c r="D90" s="184" t="s">
        <v>305</v>
      </c>
      <c r="E90" s="184"/>
      <c r="F90" s="185"/>
      <c r="G90" s="185"/>
      <c r="H90" s="184"/>
      <c r="I90" s="184"/>
      <c r="J90" s="184"/>
      <c r="K90" s="184"/>
      <c r="L90" s="184"/>
      <c r="M90" s="184"/>
      <c r="N90" s="184"/>
      <c r="O90" s="184"/>
      <c r="P90" s="664">
        <f t="shared" si="3"/>
        <v>69</v>
      </c>
      <c r="Q90" s="665"/>
      <c r="R90" s="422"/>
      <c r="S90" s="422"/>
      <c r="T90" s="422"/>
      <c r="U90" s="422"/>
      <c r="V90" s="422"/>
      <c r="W90" s="422"/>
      <c r="X90" s="422"/>
      <c r="Y90" s="422"/>
      <c r="Z90" s="422"/>
      <c r="AA90" s="422"/>
      <c r="AB90" s="422"/>
      <c r="AC90" s="422"/>
      <c r="AD90" s="19"/>
    </row>
    <row r="91" spans="2:30" s="26" customFormat="1" ht="15.75" customHeight="1" x14ac:dyDescent="0.3">
      <c r="B91" s="326"/>
      <c r="C91" s="185"/>
      <c r="D91" s="184" t="s">
        <v>306</v>
      </c>
      <c r="E91" s="184"/>
      <c r="F91" s="185"/>
      <c r="G91" s="185"/>
      <c r="H91" s="184"/>
      <c r="I91" s="184"/>
      <c r="J91" s="184"/>
      <c r="K91" s="184"/>
      <c r="L91" s="184"/>
      <c r="M91" s="184"/>
      <c r="N91" s="184"/>
      <c r="O91" s="184"/>
      <c r="P91" s="664">
        <f t="shared" si="3"/>
        <v>70</v>
      </c>
      <c r="Q91" s="665"/>
      <c r="R91" s="422"/>
      <c r="S91" s="422"/>
      <c r="T91" s="422"/>
      <c r="U91" s="422"/>
      <c r="V91" s="422"/>
      <c r="W91" s="422"/>
      <c r="X91" s="422"/>
      <c r="Y91" s="422"/>
      <c r="Z91" s="422"/>
      <c r="AA91" s="422"/>
      <c r="AB91" s="422"/>
      <c r="AC91" s="422"/>
      <c r="AD91" s="19"/>
    </row>
    <row r="92" spans="2:30" s="26" customFormat="1" ht="15.75" customHeight="1" x14ac:dyDescent="0.3">
      <c r="B92" s="372"/>
      <c r="C92" s="185"/>
      <c r="D92" s="184" t="s">
        <v>307</v>
      </c>
      <c r="E92" s="184"/>
      <c r="F92" s="185"/>
      <c r="G92" s="185"/>
      <c r="H92" s="184"/>
      <c r="I92" s="184"/>
      <c r="J92" s="184"/>
      <c r="K92" s="184"/>
      <c r="L92" s="184"/>
      <c r="M92" s="184"/>
      <c r="N92" s="184"/>
      <c r="O92" s="184"/>
      <c r="P92" s="664">
        <f t="shared" si="3"/>
        <v>71</v>
      </c>
      <c r="Q92" s="665"/>
      <c r="R92" s="422"/>
      <c r="S92" s="422"/>
      <c r="T92" s="422"/>
      <c r="U92" s="422"/>
      <c r="V92" s="422"/>
      <c r="W92" s="422"/>
      <c r="X92" s="422"/>
      <c r="Y92" s="422"/>
      <c r="Z92" s="422"/>
      <c r="AA92" s="422"/>
      <c r="AB92" s="422"/>
      <c r="AC92" s="422"/>
      <c r="AD92" s="19"/>
    </row>
    <row r="93" spans="2:30" s="26" customFormat="1" ht="15.75" customHeight="1" x14ac:dyDescent="0.3">
      <c r="B93" s="372"/>
      <c r="C93" s="185"/>
      <c r="D93" s="184" t="s">
        <v>308</v>
      </c>
      <c r="E93" s="184"/>
      <c r="F93" s="185"/>
      <c r="G93" s="185"/>
      <c r="H93" s="184"/>
      <c r="I93" s="184"/>
      <c r="J93" s="184"/>
      <c r="K93" s="184"/>
      <c r="L93" s="184"/>
      <c r="M93" s="184"/>
      <c r="N93" s="184"/>
      <c r="O93" s="184"/>
      <c r="P93" s="664">
        <f t="shared" si="3"/>
        <v>72</v>
      </c>
      <c r="Q93" s="665"/>
      <c r="R93" s="422"/>
      <c r="S93" s="422"/>
      <c r="T93" s="422"/>
      <c r="U93" s="422"/>
      <c r="V93" s="422"/>
      <c r="W93" s="422"/>
      <c r="X93" s="422"/>
      <c r="Y93" s="422"/>
      <c r="Z93" s="422"/>
      <c r="AA93" s="422"/>
      <c r="AB93" s="422"/>
      <c r="AC93" s="422"/>
      <c r="AD93" s="19"/>
    </row>
    <row r="94" spans="2:30" s="26" customFormat="1" ht="15.75" customHeight="1" x14ac:dyDescent="0.3">
      <c r="B94" s="372"/>
      <c r="C94" s="185"/>
      <c r="D94" s="184" t="s">
        <v>309</v>
      </c>
      <c r="E94" s="184"/>
      <c r="F94" s="185"/>
      <c r="G94" s="185"/>
      <c r="H94" s="184"/>
      <c r="I94" s="184"/>
      <c r="J94" s="184"/>
      <c r="K94" s="184"/>
      <c r="L94" s="184"/>
      <c r="M94" s="184"/>
      <c r="N94" s="184"/>
      <c r="O94" s="184"/>
      <c r="P94" s="664">
        <f t="shared" si="3"/>
        <v>73</v>
      </c>
      <c r="Q94" s="665"/>
      <c r="R94" s="422"/>
      <c r="S94" s="422"/>
      <c r="T94" s="422"/>
      <c r="U94" s="422"/>
      <c r="V94" s="422"/>
      <c r="W94" s="422"/>
      <c r="X94" s="422"/>
      <c r="Y94" s="422"/>
      <c r="Z94" s="422"/>
      <c r="AA94" s="422"/>
      <c r="AB94" s="422"/>
      <c r="AC94" s="422"/>
      <c r="AD94" s="19"/>
    </row>
    <row r="95" spans="2:30" s="26" customFormat="1" ht="15.75" customHeight="1" x14ac:dyDescent="0.3">
      <c r="B95" s="372"/>
      <c r="C95" s="19" t="s">
        <v>310</v>
      </c>
      <c r="D95" s="19"/>
      <c r="E95" s="184"/>
      <c r="F95" s="184"/>
      <c r="G95" s="185"/>
      <c r="H95" s="184"/>
      <c r="I95" s="184"/>
      <c r="J95" s="184"/>
      <c r="K95" s="184"/>
      <c r="L95" s="184"/>
      <c r="M95" s="184"/>
      <c r="N95" s="184"/>
      <c r="O95" s="184"/>
      <c r="P95" s="664">
        <f t="shared" si="3"/>
        <v>74</v>
      </c>
      <c r="Q95" s="665"/>
      <c r="R95" s="422"/>
      <c r="S95" s="422"/>
      <c r="T95" s="422"/>
      <c r="U95" s="422"/>
      <c r="V95" s="422"/>
      <c r="W95" s="422"/>
      <c r="X95" s="422"/>
      <c r="Y95" s="422"/>
      <c r="Z95" s="422"/>
      <c r="AA95" s="422"/>
      <c r="AB95" s="422"/>
      <c r="AC95" s="422"/>
      <c r="AD95" s="19"/>
    </row>
    <row r="96" spans="2:30" s="26" customFormat="1" ht="15.75" customHeight="1" x14ac:dyDescent="0.3">
      <c r="B96" s="372"/>
      <c r="C96" s="184" t="s">
        <v>311</v>
      </c>
      <c r="D96" s="184"/>
      <c r="E96" s="185"/>
      <c r="F96" s="184"/>
      <c r="G96" s="184"/>
      <c r="H96" s="184"/>
      <c r="I96" s="184"/>
      <c r="J96" s="184"/>
      <c r="K96" s="184"/>
      <c r="L96" s="184"/>
      <c r="M96" s="184"/>
      <c r="N96" s="184"/>
      <c r="O96" s="184"/>
      <c r="P96" s="664">
        <f t="shared" si="3"/>
        <v>75</v>
      </c>
      <c r="Q96" s="665"/>
      <c r="R96" s="422"/>
      <c r="S96" s="422"/>
      <c r="T96" s="422"/>
      <c r="U96" s="422"/>
      <c r="V96" s="422"/>
      <c r="W96" s="422"/>
      <c r="X96" s="422"/>
      <c r="Y96" s="422"/>
      <c r="Z96" s="422"/>
      <c r="AA96" s="422"/>
      <c r="AB96" s="422"/>
      <c r="AC96" s="422"/>
      <c r="AD96" s="19"/>
    </row>
    <row r="97" spans="2:37" s="26" customFormat="1" ht="15.75" customHeight="1" x14ac:dyDescent="0.3">
      <c r="B97" s="372"/>
      <c r="C97" s="26" t="s">
        <v>363</v>
      </c>
      <c r="D97" s="185"/>
      <c r="E97" s="184"/>
      <c r="F97" s="184"/>
      <c r="G97" s="184"/>
      <c r="H97" s="184"/>
      <c r="I97" s="184"/>
      <c r="J97" s="184"/>
      <c r="K97" s="184"/>
      <c r="L97" s="184"/>
      <c r="M97" s="184"/>
      <c r="N97" s="184"/>
      <c r="O97" s="184"/>
      <c r="P97" s="664">
        <f t="shared" si="3"/>
        <v>76</v>
      </c>
      <c r="Q97" s="665"/>
      <c r="R97" s="422"/>
      <c r="S97" s="422"/>
      <c r="T97" s="422"/>
      <c r="U97" s="422"/>
      <c r="V97" s="422"/>
      <c r="W97" s="422"/>
      <c r="X97" s="422"/>
      <c r="Y97" s="422"/>
      <c r="Z97" s="422"/>
      <c r="AA97" s="422"/>
      <c r="AB97" s="422"/>
      <c r="AC97" s="422"/>
      <c r="AD97" s="19"/>
    </row>
    <row r="98" spans="2:37" s="26" customFormat="1" ht="15.75" customHeight="1" x14ac:dyDescent="0.25">
      <c r="B98" s="196"/>
      <c r="C98" s="369"/>
      <c r="D98" s="367"/>
      <c r="E98" s="373"/>
      <c r="F98" s="185"/>
      <c r="G98" s="185"/>
      <c r="H98" s="185"/>
      <c r="I98" s="185"/>
      <c r="J98" s="185"/>
      <c r="K98" s="185"/>
      <c r="L98" s="185"/>
      <c r="M98" s="185"/>
      <c r="N98" s="185"/>
      <c r="O98" s="185"/>
      <c r="P98" s="662"/>
      <c r="Q98" s="663"/>
      <c r="R98" s="316"/>
      <c r="S98" s="316"/>
      <c r="T98" s="316"/>
      <c r="U98" s="316"/>
      <c r="V98" s="316"/>
      <c r="W98" s="316"/>
      <c r="X98" s="316"/>
      <c r="Y98" s="316"/>
      <c r="Z98" s="316"/>
      <c r="AA98" s="316"/>
      <c r="AB98" s="316"/>
      <c r="AC98" s="316"/>
      <c r="AD98" s="19"/>
    </row>
    <row r="99" spans="2:37" s="26" customFormat="1" ht="15.75" customHeight="1" x14ac:dyDescent="0.3">
      <c r="B99" s="365" t="s">
        <v>364</v>
      </c>
      <c r="C99" s="369"/>
      <c r="D99" s="374"/>
      <c r="E99" s="373"/>
      <c r="F99" s="185"/>
      <c r="G99" s="185"/>
      <c r="H99" s="185"/>
      <c r="I99" s="185"/>
      <c r="J99" s="185"/>
      <c r="K99" s="185"/>
      <c r="L99" s="185"/>
      <c r="M99" s="185"/>
      <c r="N99" s="185"/>
      <c r="O99" s="185"/>
      <c r="P99" s="660">
        <v>77</v>
      </c>
      <c r="Q99" s="661"/>
      <c r="R99" s="421"/>
      <c r="S99" s="421"/>
      <c r="T99" s="421"/>
      <c r="U99" s="421"/>
      <c r="V99" s="421"/>
      <c r="W99" s="421"/>
      <c r="X99" s="421"/>
      <c r="Y99" s="421"/>
      <c r="Z99" s="421"/>
      <c r="AA99" s="421"/>
      <c r="AB99" s="421"/>
      <c r="AC99" s="421"/>
      <c r="AD99" s="19"/>
    </row>
    <row r="100" spans="2:37" s="26" customFormat="1" ht="15.75" customHeight="1" x14ac:dyDescent="0.3">
      <c r="B100" s="366"/>
      <c r="C100" s="184" t="s">
        <v>365</v>
      </c>
      <c r="D100" s="374"/>
      <c r="E100" s="373"/>
      <c r="F100" s="185"/>
      <c r="G100" s="185"/>
      <c r="H100" s="185"/>
      <c r="I100" s="185"/>
      <c r="J100" s="185"/>
      <c r="K100" s="185"/>
      <c r="L100" s="185"/>
      <c r="M100" s="185"/>
      <c r="N100" s="185"/>
      <c r="O100" s="185"/>
      <c r="P100" s="664">
        <f>P99+1</f>
        <v>78</v>
      </c>
      <c r="Q100" s="665"/>
      <c r="R100" s="421"/>
      <c r="S100" s="421"/>
      <c r="T100" s="421"/>
      <c r="U100" s="421"/>
      <c r="V100" s="421"/>
      <c r="W100" s="421"/>
      <c r="X100" s="421"/>
      <c r="Y100" s="421"/>
      <c r="Z100" s="421"/>
      <c r="AA100" s="421"/>
      <c r="AB100" s="421"/>
      <c r="AC100" s="421"/>
      <c r="AD100" s="19"/>
    </row>
    <row r="101" spans="2:37" s="26" customFormat="1" ht="15.75" customHeight="1" x14ac:dyDescent="0.3">
      <c r="B101" s="326" t="s">
        <v>366</v>
      </c>
      <c r="C101" s="373"/>
      <c r="D101" s="374"/>
      <c r="E101" s="373"/>
      <c r="F101" s="185"/>
      <c r="G101" s="185"/>
      <c r="H101" s="185"/>
      <c r="I101" s="185"/>
      <c r="J101" s="185"/>
      <c r="K101" s="185"/>
      <c r="L101" s="185"/>
      <c r="M101" s="185"/>
      <c r="N101" s="185"/>
      <c r="O101" s="185"/>
      <c r="P101" s="664">
        <f t="shared" ref="P101:P102" si="4">P100+1</f>
        <v>79</v>
      </c>
      <c r="Q101" s="665"/>
      <c r="R101" s="422"/>
      <c r="S101" s="422"/>
      <c r="T101" s="422"/>
      <c r="U101" s="422"/>
      <c r="V101" s="422"/>
      <c r="W101" s="422"/>
      <c r="X101" s="422"/>
      <c r="Y101" s="422"/>
      <c r="Z101" s="422"/>
      <c r="AA101" s="422"/>
      <c r="AB101" s="422"/>
      <c r="AC101" s="422"/>
      <c r="AD101" s="19"/>
    </row>
    <row r="102" spans="2:37" s="26" customFormat="1" ht="15.75" customHeight="1" x14ac:dyDescent="0.3">
      <c r="B102" s="326" t="s">
        <v>290</v>
      </c>
      <c r="C102" s="373"/>
      <c r="D102" s="374"/>
      <c r="E102" s="373"/>
      <c r="F102" s="185"/>
      <c r="G102" s="185"/>
      <c r="H102" s="185"/>
      <c r="I102" s="185"/>
      <c r="J102" s="185"/>
      <c r="K102" s="185"/>
      <c r="L102" s="185"/>
      <c r="M102" s="185"/>
      <c r="N102" s="185"/>
      <c r="O102" s="185"/>
      <c r="P102" s="664">
        <f t="shared" si="4"/>
        <v>80</v>
      </c>
      <c r="Q102" s="665"/>
      <c r="R102" s="422"/>
      <c r="S102" s="422"/>
      <c r="T102" s="422"/>
      <c r="U102" s="422"/>
      <c r="V102" s="422"/>
      <c r="W102" s="422"/>
      <c r="X102" s="422"/>
      <c r="Y102" s="422"/>
      <c r="Z102" s="422"/>
      <c r="AA102" s="422"/>
      <c r="AB102" s="422"/>
      <c r="AC102" s="422"/>
      <c r="AD102" s="19"/>
    </row>
    <row r="103" spans="2:37" s="26" customFormat="1" ht="15.75" customHeight="1" x14ac:dyDescent="0.3">
      <c r="B103" s="366"/>
      <c r="C103" s="373"/>
      <c r="D103" s="374"/>
      <c r="E103" s="373"/>
      <c r="F103" s="185"/>
      <c r="G103" s="185"/>
      <c r="H103" s="185"/>
      <c r="I103" s="185"/>
      <c r="J103" s="185"/>
      <c r="K103" s="185"/>
      <c r="L103" s="185"/>
      <c r="M103" s="185"/>
      <c r="N103" s="185"/>
      <c r="O103" s="185"/>
      <c r="P103" s="662"/>
      <c r="Q103" s="663"/>
      <c r="R103" s="316"/>
      <c r="S103" s="316"/>
      <c r="T103" s="316"/>
      <c r="U103" s="316"/>
      <c r="V103" s="316"/>
      <c r="W103" s="316"/>
      <c r="X103" s="316"/>
      <c r="Y103" s="316"/>
      <c r="Z103" s="316"/>
      <c r="AA103" s="316"/>
      <c r="AB103" s="316"/>
      <c r="AC103" s="316"/>
      <c r="AD103" s="19"/>
    </row>
    <row r="104" spans="2:37" s="26" customFormat="1" ht="15.75" customHeight="1" x14ac:dyDescent="0.3">
      <c r="B104" s="196" t="s">
        <v>41</v>
      </c>
      <c r="C104" s="185"/>
      <c r="D104" s="374"/>
      <c r="E104" s="373"/>
      <c r="F104" s="185"/>
      <c r="G104" s="185"/>
      <c r="H104" s="185"/>
      <c r="I104" s="185"/>
      <c r="J104" s="185"/>
      <c r="K104" s="185"/>
      <c r="L104" s="185"/>
      <c r="M104" s="185"/>
      <c r="N104" s="185"/>
      <c r="O104" s="185"/>
      <c r="P104" s="660">
        <f>P102+1</f>
        <v>81</v>
      </c>
      <c r="Q104" s="661"/>
      <c r="R104" s="498"/>
      <c r="S104" s="498"/>
      <c r="T104" s="498"/>
      <c r="U104" s="498"/>
      <c r="V104" s="498"/>
      <c r="W104" s="498"/>
      <c r="X104" s="498"/>
      <c r="Y104" s="498"/>
      <c r="Z104" s="498"/>
      <c r="AA104" s="498"/>
      <c r="AB104" s="498"/>
      <c r="AC104" s="421"/>
      <c r="AD104" s="19"/>
    </row>
    <row r="105" spans="2:37" s="26" customFormat="1" ht="15.75" customHeight="1" x14ac:dyDescent="0.3">
      <c r="B105" s="365"/>
      <c r="C105" s="184" t="s">
        <v>312</v>
      </c>
      <c r="D105" s="374"/>
      <c r="E105" s="373"/>
      <c r="F105" s="185"/>
      <c r="G105" s="185"/>
      <c r="H105" s="185"/>
      <c r="I105" s="185"/>
      <c r="J105" s="185"/>
      <c r="K105" s="185"/>
      <c r="L105" s="185"/>
      <c r="M105" s="185"/>
      <c r="N105" s="185"/>
      <c r="O105" s="185"/>
      <c r="P105" s="660">
        <f>P104+1</f>
        <v>82</v>
      </c>
      <c r="Q105" s="661"/>
      <c r="R105" s="498"/>
      <c r="S105" s="498"/>
      <c r="T105" s="498"/>
      <c r="U105" s="498"/>
      <c r="V105" s="498"/>
      <c r="W105" s="498"/>
      <c r="X105" s="498"/>
      <c r="Y105" s="498"/>
      <c r="Z105" s="498"/>
      <c r="AA105" s="498"/>
      <c r="AB105" s="498"/>
      <c r="AC105" s="421"/>
      <c r="AD105" s="19"/>
    </row>
    <row r="106" spans="2:37" s="5" customFormat="1" ht="20.25" customHeight="1" x14ac:dyDescent="0.25">
      <c r="B106" s="53" t="s">
        <v>505</v>
      </c>
      <c r="C106" s="8"/>
      <c r="D106" s="9"/>
      <c r="E106" s="8"/>
      <c r="F106" s="8"/>
      <c r="G106" s="8"/>
      <c r="H106" s="8"/>
      <c r="I106" s="8"/>
      <c r="J106" s="8"/>
      <c r="K106" s="8"/>
      <c r="L106" s="8"/>
      <c r="M106" s="8"/>
      <c r="N106" s="8"/>
      <c r="O106" s="8"/>
      <c r="P106" s="618">
        <f>P105+1</f>
        <v>83</v>
      </c>
      <c r="Q106" s="646"/>
      <c r="R106" s="422"/>
      <c r="S106" s="422"/>
      <c r="T106" s="422"/>
      <c r="U106" s="422"/>
      <c r="V106" s="422"/>
      <c r="W106" s="422"/>
      <c r="X106" s="422"/>
      <c r="Y106" s="422"/>
      <c r="Z106" s="422"/>
      <c r="AA106" s="422"/>
      <c r="AB106" s="422"/>
      <c r="AC106" s="422"/>
      <c r="AD106" s="19"/>
    </row>
    <row r="107" spans="2:37" s="5" customFormat="1" ht="20.25" customHeight="1" x14ac:dyDescent="0.25">
      <c r="B107" s="10" t="s">
        <v>506</v>
      </c>
      <c r="C107" s="11"/>
      <c r="D107" s="12"/>
      <c r="E107" s="11"/>
      <c r="F107" s="11"/>
      <c r="G107" s="11"/>
      <c r="H107" s="11"/>
      <c r="I107" s="11"/>
      <c r="J107" s="11"/>
      <c r="K107" s="11"/>
      <c r="L107" s="11"/>
      <c r="M107" s="11"/>
      <c r="N107" s="11"/>
      <c r="O107" s="11"/>
      <c r="P107" s="646">
        <f>P106+1</f>
        <v>84</v>
      </c>
      <c r="Q107" s="647"/>
      <c r="R107" s="425"/>
      <c r="S107" s="425"/>
      <c r="T107" s="425"/>
      <c r="U107" s="425"/>
      <c r="V107" s="425"/>
      <c r="W107" s="425"/>
      <c r="X107" s="425"/>
      <c r="Y107" s="425"/>
      <c r="Z107" s="425"/>
      <c r="AA107" s="425"/>
      <c r="AB107" s="425"/>
      <c r="AC107" s="425"/>
      <c r="AD107" s="19"/>
    </row>
    <row r="108" spans="2:37" ht="15.75" customHeight="1" x14ac:dyDescent="0.25">
      <c r="R108" s="416"/>
      <c r="S108" s="416"/>
      <c r="T108" s="416"/>
      <c r="U108" s="416"/>
      <c r="V108" s="416"/>
      <c r="W108" s="416"/>
      <c r="X108" s="416"/>
      <c r="Y108" s="416"/>
      <c r="Z108" s="416"/>
      <c r="AA108" s="416"/>
      <c r="AB108" s="416"/>
      <c r="AC108" s="416"/>
      <c r="AD108" s="19"/>
      <c r="AE108" s="5"/>
      <c r="AF108" s="2"/>
      <c r="AG108" s="2"/>
      <c r="AH108" s="2"/>
      <c r="AI108" s="2"/>
      <c r="AJ108" s="2"/>
      <c r="AK108" s="2"/>
    </row>
    <row r="109" spans="2:37" ht="15.75" customHeight="1" x14ac:dyDescent="0.3">
      <c r="B109" s="426" t="s">
        <v>507</v>
      </c>
      <c r="C109" s="427"/>
      <c r="D109" s="428"/>
      <c r="E109" s="428"/>
      <c r="F109" s="428"/>
      <c r="G109" s="428"/>
      <c r="H109" s="428"/>
      <c r="I109" s="428"/>
      <c r="J109" s="428"/>
      <c r="K109" s="428"/>
      <c r="L109" s="428"/>
      <c r="M109" s="428"/>
      <c r="N109" s="428"/>
      <c r="O109" s="429"/>
      <c r="P109" s="646">
        <f>P107+1</f>
        <v>85</v>
      </c>
      <c r="Q109" s="647"/>
      <c r="R109" s="315"/>
      <c r="S109" s="315"/>
      <c r="T109" s="315"/>
      <c r="U109" s="315"/>
      <c r="V109" s="315"/>
      <c r="W109" s="315"/>
      <c r="X109" s="315"/>
      <c r="Y109" s="315"/>
      <c r="Z109" s="315"/>
      <c r="AA109" s="315"/>
      <c r="AB109" s="315"/>
      <c r="AC109" s="417"/>
      <c r="AD109" s="19"/>
      <c r="AE109" s="5"/>
      <c r="AF109" s="2"/>
      <c r="AG109" s="2"/>
      <c r="AH109" s="2"/>
      <c r="AI109" s="2"/>
      <c r="AJ109" s="2"/>
      <c r="AK109" s="2"/>
    </row>
    <row r="110" spans="2:37" s="19" customFormat="1" ht="15.75" customHeight="1" x14ac:dyDescent="0.25">
      <c r="Q110" s="35"/>
      <c r="R110" s="419"/>
      <c r="S110" s="419"/>
      <c r="T110" s="419"/>
      <c r="U110" s="419"/>
      <c r="V110" s="419"/>
      <c r="W110" s="419"/>
      <c r="X110" s="419"/>
      <c r="Y110" s="419"/>
      <c r="Z110" s="419"/>
      <c r="AA110" s="419"/>
      <c r="AB110" s="419"/>
      <c r="AC110" s="419"/>
      <c r="AE110" s="5"/>
    </row>
    <row r="111" spans="2:37" s="19" customFormat="1" ht="15.75" customHeight="1" x14ac:dyDescent="0.3">
      <c r="B111" s="6" t="s">
        <v>338</v>
      </c>
      <c r="C111" s="318"/>
      <c r="D111" s="7"/>
      <c r="E111" s="7"/>
      <c r="F111" s="7"/>
      <c r="G111" s="7"/>
      <c r="H111" s="7"/>
      <c r="I111" s="7"/>
      <c r="J111" s="7"/>
      <c r="K111" s="7"/>
      <c r="L111" s="7"/>
      <c r="M111" s="7"/>
      <c r="N111" s="7"/>
      <c r="O111" s="307"/>
      <c r="P111" s="646">
        <f>P109+1</f>
        <v>86</v>
      </c>
      <c r="Q111" s="647"/>
      <c r="R111" s="315"/>
      <c r="S111" s="315"/>
      <c r="T111" s="315"/>
      <c r="U111" s="315"/>
      <c r="V111" s="315"/>
      <c r="W111" s="315"/>
      <c r="X111" s="315"/>
      <c r="Y111" s="315"/>
      <c r="Z111" s="315"/>
      <c r="AA111" s="315"/>
      <c r="AB111" s="315"/>
      <c r="AC111" s="417"/>
    </row>
    <row r="112" spans="2:37" s="19" customFormat="1" ht="15.75" customHeight="1" x14ac:dyDescent="0.3">
      <c r="B112" s="308" t="s">
        <v>339</v>
      </c>
      <c r="C112" s="319"/>
      <c r="D112" s="17"/>
      <c r="E112" s="17"/>
      <c r="F112" s="17"/>
      <c r="G112" s="17"/>
      <c r="H112" s="17"/>
      <c r="I112" s="17"/>
      <c r="J112" s="17"/>
      <c r="K112" s="17"/>
      <c r="L112" s="17"/>
      <c r="M112" s="17"/>
      <c r="N112" s="17"/>
      <c r="O112" s="309"/>
      <c r="P112" s="646">
        <f>P111+1</f>
        <v>87</v>
      </c>
      <c r="Q112" s="647"/>
      <c r="R112" s="490"/>
      <c r="S112" s="490"/>
      <c r="T112" s="490"/>
      <c r="U112" s="490"/>
      <c r="V112" s="490"/>
      <c r="W112" s="490"/>
      <c r="X112" s="490"/>
      <c r="Y112" s="490"/>
      <c r="Z112" s="490"/>
      <c r="AA112" s="490"/>
      <c r="AB112" s="490"/>
      <c r="AC112" s="418"/>
    </row>
    <row r="113" spans="2:36" s="19" customFormat="1" ht="15.75" customHeight="1" x14ac:dyDescent="0.25">
      <c r="Q113" s="35"/>
      <c r="R113" s="35"/>
      <c r="S113" s="35"/>
      <c r="T113" s="35"/>
      <c r="U113" s="35"/>
      <c r="V113" s="35"/>
      <c r="W113" s="35"/>
      <c r="X113" s="35"/>
      <c r="Y113" s="35"/>
      <c r="Z113" s="35"/>
      <c r="AA113" s="35"/>
      <c r="AB113" s="35"/>
      <c r="AC113" s="377"/>
    </row>
    <row r="114" spans="2:36" s="19" customFormat="1" ht="15.75" customHeight="1" x14ac:dyDescent="0.25">
      <c r="B114" s="19" t="s">
        <v>313</v>
      </c>
    </row>
    <row r="115" spans="2:36" s="19" customFormat="1" ht="12.75" customHeight="1" x14ac:dyDescent="0.25">
      <c r="B115" s="648" t="s">
        <v>508</v>
      </c>
      <c r="C115" s="649"/>
      <c r="D115" s="649"/>
      <c r="E115" s="649"/>
      <c r="F115" s="649"/>
      <c r="G115" s="649"/>
      <c r="H115" s="649"/>
      <c r="I115" s="649"/>
      <c r="J115" s="649"/>
      <c r="K115" s="649"/>
      <c r="L115" s="649"/>
      <c r="M115" s="649"/>
      <c r="N115" s="649"/>
      <c r="O115" s="649"/>
      <c r="P115" s="649"/>
      <c r="Q115" s="649"/>
      <c r="R115" s="649"/>
      <c r="S115" s="649"/>
      <c r="T115" s="649"/>
      <c r="U115" s="649"/>
      <c r="V115" s="649"/>
      <c r="W115" s="649"/>
      <c r="X115" s="649"/>
      <c r="Y115" s="649"/>
      <c r="Z115" s="649"/>
      <c r="AA115" s="649"/>
      <c r="AB115" s="649"/>
      <c r="AC115" s="649"/>
      <c r="AD115" s="649"/>
      <c r="AE115" s="649"/>
      <c r="AF115" s="649"/>
      <c r="AG115" s="649"/>
      <c r="AH115" s="649"/>
      <c r="AI115" s="649"/>
      <c r="AJ115" s="650"/>
    </row>
    <row r="116" spans="2:36" s="19" customFormat="1" x14ac:dyDescent="0.25">
      <c r="B116" s="651"/>
      <c r="C116" s="652"/>
      <c r="D116" s="652"/>
      <c r="E116" s="652"/>
      <c r="F116" s="652"/>
      <c r="G116" s="652"/>
      <c r="H116" s="652"/>
      <c r="I116" s="652"/>
      <c r="J116" s="652"/>
      <c r="K116" s="652"/>
      <c r="L116" s="652"/>
      <c r="M116" s="652"/>
      <c r="N116" s="652"/>
      <c r="O116" s="652"/>
      <c r="P116" s="652"/>
      <c r="Q116" s="652"/>
      <c r="R116" s="652"/>
      <c r="S116" s="652"/>
      <c r="T116" s="652"/>
      <c r="U116" s="652"/>
      <c r="V116" s="652"/>
      <c r="W116" s="652"/>
      <c r="X116" s="652"/>
      <c r="Y116" s="652"/>
      <c r="Z116" s="652"/>
      <c r="AA116" s="652"/>
      <c r="AB116" s="652"/>
      <c r="AC116" s="652"/>
      <c r="AD116" s="652"/>
      <c r="AE116" s="652"/>
      <c r="AF116" s="652"/>
      <c r="AG116" s="652"/>
      <c r="AH116" s="652"/>
      <c r="AI116" s="652"/>
      <c r="AJ116" s="653"/>
    </row>
    <row r="117" spans="2:36" s="19" customFormat="1" x14ac:dyDescent="0.25">
      <c r="B117" s="654"/>
      <c r="C117" s="655"/>
      <c r="D117" s="655"/>
      <c r="E117" s="655"/>
      <c r="F117" s="655"/>
      <c r="G117" s="655"/>
      <c r="H117" s="655"/>
      <c r="I117" s="655"/>
      <c r="J117" s="655"/>
      <c r="K117" s="655"/>
      <c r="L117" s="655"/>
      <c r="M117" s="655"/>
      <c r="N117" s="655"/>
      <c r="O117" s="655"/>
      <c r="P117" s="655"/>
      <c r="Q117" s="655"/>
      <c r="R117" s="655"/>
      <c r="S117" s="655"/>
      <c r="T117" s="655"/>
      <c r="U117" s="655"/>
      <c r="V117" s="655"/>
      <c r="W117" s="655"/>
      <c r="X117" s="655"/>
      <c r="Y117" s="655"/>
      <c r="Z117" s="655"/>
      <c r="AA117" s="655"/>
      <c r="AB117" s="655"/>
      <c r="AC117" s="655"/>
      <c r="AD117" s="655"/>
      <c r="AE117" s="655"/>
      <c r="AF117" s="655"/>
      <c r="AG117" s="655"/>
      <c r="AH117" s="655"/>
      <c r="AI117" s="655"/>
      <c r="AJ117" s="656"/>
    </row>
    <row r="118" spans="2:36" s="19" customFormat="1" x14ac:dyDescent="0.25"/>
    <row r="119" spans="2:36" s="19" customFormat="1" x14ac:dyDescent="0.25"/>
    <row r="120" spans="2:36" s="19" customFormat="1" x14ac:dyDescent="0.25"/>
    <row r="121" spans="2:36" s="19" customFormat="1" x14ac:dyDescent="0.25"/>
    <row r="122" spans="2:36" s="19" customFormat="1" x14ac:dyDescent="0.25">
      <c r="Q122" s="35"/>
      <c r="R122" s="35"/>
      <c r="S122" s="35"/>
      <c r="T122" s="35"/>
      <c r="U122" s="35"/>
      <c r="V122" s="35"/>
      <c r="W122" s="35"/>
      <c r="X122" s="35"/>
      <c r="Y122" s="35"/>
      <c r="Z122" s="35"/>
      <c r="AA122" s="35"/>
      <c r="AB122" s="35"/>
      <c r="AC122" s="378"/>
      <c r="AD122" s="378"/>
      <c r="AE122" s="378"/>
      <c r="AF122" s="378"/>
      <c r="AG122" s="377"/>
      <c r="AH122" s="377"/>
      <c r="AI122" s="377"/>
      <c r="AJ122" s="377"/>
    </row>
    <row r="123" spans="2:36" s="19" customFormat="1" x14ac:dyDescent="0.25">
      <c r="Q123" s="35"/>
      <c r="R123" s="35"/>
      <c r="S123" s="35"/>
      <c r="T123" s="35"/>
      <c r="U123" s="35"/>
      <c r="V123" s="35"/>
      <c r="W123" s="35"/>
      <c r="X123" s="35"/>
      <c r="Y123" s="35"/>
      <c r="Z123" s="35"/>
      <c r="AA123" s="35"/>
      <c r="AB123" s="35"/>
      <c r="AC123" s="378"/>
      <c r="AD123" s="378"/>
      <c r="AE123" s="378"/>
      <c r="AF123" s="378"/>
      <c r="AG123" s="377"/>
      <c r="AH123" s="377"/>
      <c r="AI123" s="377"/>
      <c r="AJ123" s="377"/>
    </row>
    <row r="124" spans="2:36" s="19" customFormat="1" x14ac:dyDescent="0.25">
      <c r="Q124" s="35"/>
      <c r="R124" s="35"/>
      <c r="S124" s="35"/>
      <c r="T124" s="35"/>
      <c r="U124" s="35"/>
      <c r="V124" s="35"/>
      <c r="W124" s="35"/>
      <c r="X124" s="35"/>
      <c r="Y124" s="35"/>
      <c r="Z124" s="35"/>
      <c r="AA124" s="35"/>
      <c r="AB124" s="35"/>
      <c r="AC124" s="378"/>
      <c r="AD124" s="378"/>
      <c r="AE124" s="378"/>
      <c r="AF124" s="378"/>
      <c r="AG124" s="377"/>
      <c r="AH124" s="377"/>
      <c r="AI124" s="377"/>
      <c r="AJ124" s="377"/>
    </row>
  </sheetData>
  <mergeCells count="107">
    <mergeCell ref="P11:Q11"/>
    <mergeCell ref="P12:Q12"/>
    <mergeCell ref="P14:Q14"/>
    <mergeCell ref="P15:Q15"/>
    <mergeCell ref="P16:Q16"/>
    <mergeCell ref="P17:Q17"/>
    <mergeCell ref="B2:AJ2"/>
    <mergeCell ref="B6:F6"/>
    <mergeCell ref="H6:K6"/>
    <mergeCell ref="M6:N6"/>
    <mergeCell ref="B8:O10"/>
    <mergeCell ref="P8:Q10"/>
    <mergeCell ref="AC8:AC10"/>
    <mergeCell ref="P24:Q24"/>
    <mergeCell ref="P25:Q25"/>
    <mergeCell ref="P26:Q26"/>
    <mergeCell ref="P27:Q27"/>
    <mergeCell ref="P28:Q28"/>
    <mergeCell ref="P29:Q29"/>
    <mergeCell ref="P18:Q18"/>
    <mergeCell ref="P19:Q19"/>
    <mergeCell ref="P20:Q20"/>
    <mergeCell ref="P21:Q21"/>
    <mergeCell ref="P22:Q22"/>
    <mergeCell ref="P23:Q23"/>
    <mergeCell ref="P36:Q36"/>
    <mergeCell ref="P37:Q37"/>
    <mergeCell ref="P39:Q39"/>
    <mergeCell ref="P40:Q40"/>
    <mergeCell ref="P41:Q41"/>
    <mergeCell ref="P42:Q42"/>
    <mergeCell ref="P30:Q30"/>
    <mergeCell ref="P31:Q31"/>
    <mergeCell ref="P32:Q32"/>
    <mergeCell ref="P33:Q33"/>
    <mergeCell ref="P34:Q34"/>
    <mergeCell ref="P35:Q35"/>
    <mergeCell ref="P49:Q49"/>
    <mergeCell ref="P50:Q50"/>
    <mergeCell ref="P51:Q51"/>
    <mergeCell ref="P52:Q52"/>
    <mergeCell ref="P53:Q53"/>
    <mergeCell ref="P54:Q54"/>
    <mergeCell ref="P43:Q43"/>
    <mergeCell ref="P44:Q44"/>
    <mergeCell ref="P45:Q45"/>
    <mergeCell ref="P46:Q46"/>
    <mergeCell ref="P47:Q47"/>
    <mergeCell ref="P48:Q48"/>
    <mergeCell ref="P61:Q61"/>
    <mergeCell ref="P62:Q62"/>
    <mergeCell ref="P64:Q64"/>
    <mergeCell ref="P65:Q65"/>
    <mergeCell ref="P66:Q66"/>
    <mergeCell ref="P67:Q67"/>
    <mergeCell ref="P55:Q55"/>
    <mergeCell ref="P56:Q56"/>
    <mergeCell ref="P57:Q57"/>
    <mergeCell ref="P58:Q58"/>
    <mergeCell ref="P59:Q59"/>
    <mergeCell ref="P60:Q60"/>
    <mergeCell ref="P74:Q74"/>
    <mergeCell ref="P75:Q75"/>
    <mergeCell ref="P76:Q76"/>
    <mergeCell ref="P77:Q77"/>
    <mergeCell ref="P78:Q78"/>
    <mergeCell ref="P79:Q79"/>
    <mergeCell ref="P68:Q68"/>
    <mergeCell ref="P69:Q69"/>
    <mergeCell ref="P70:Q70"/>
    <mergeCell ref="P71:Q71"/>
    <mergeCell ref="P72:Q72"/>
    <mergeCell ref="P73:Q73"/>
    <mergeCell ref="P88:Q88"/>
    <mergeCell ref="P89:Q89"/>
    <mergeCell ref="P90:Q90"/>
    <mergeCell ref="P91:Q91"/>
    <mergeCell ref="P80:Q80"/>
    <mergeCell ref="P81:Q81"/>
    <mergeCell ref="P82:Q82"/>
    <mergeCell ref="P83:Q83"/>
    <mergeCell ref="P84:Q84"/>
    <mergeCell ref="P85:Q85"/>
    <mergeCell ref="P112:Q112"/>
    <mergeCell ref="B115:AJ117"/>
    <mergeCell ref="AB9:AB10"/>
    <mergeCell ref="R8:AB8"/>
    <mergeCell ref="P104:Q104"/>
    <mergeCell ref="P105:Q105"/>
    <mergeCell ref="P106:Q106"/>
    <mergeCell ref="P107:Q107"/>
    <mergeCell ref="P109:Q109"/>
    <mergeCell ref="P111:Q111"/>
    <mergeCell ref="P98:Q98"/>
    <mergeCell ref="P99:Q99"/>
    <mergeCell ref="P100:Q100"/>
    <mergeCell ref="P101:Q101"/>
    <mergeCell ref="P102:Q102"/>
    <mergeCell ref="P103:Q103"/>
    <mergeCell ref="P92:Q92"/>
    <mergeCell ref="P93:Q93"/>
    <mergeCell ref="P94:Q94"/>
    <mergeCell ref="P95:Q95"/>
    <mergeCell ref="P96:Q96"/>
    <mergeCell ref="P97:Q97"/>
    <mergeCell ref="P86:Q86"/>
    <mergeCell ref="P87:Q87"/>
  </mergeCells>
  <printOptions horizontalCentered="1"/>
  <pageMargins left="0.51181102362204722" right="0.51181102362204722" top="0.39370078740157483" bottom="0.51181102362204722" header="0.27559055118110237" footer="0.51181102362204722"/>
  <pageSetup paperSize="8" scale="57" orientation="landscape" r:id="rId1"/>
  <headerFooter alignWithMargins="0"/>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tabColor theme="8" tint="-0.249977111117893"/>
    <pageSetUpPr fitToPage="1"/>
  </sheetPr>
  <dimension ref="A1:CM107"/>
  <sheetViews>
    <sheetView zoomScale="85" zoomScaleNormal="85" workbookViewId="0">
      <pane xSplit="18" ySplit="12" topLeftCell="S13" activePane="bottomRight" state="frozen"/>
      <selection pane="topRight" activeCell="S1" sqref="S1"/>
      <selection pane="bottomLeft" activeCell="A13" sqref="A13"/>
      <selection pane="bottomRight"/>
    </sheetView>
  </sheetViews>
  <sheetFormatPr defaultColWidth="8.81640625" defaultRowHeight="12.5" x14ac:dyDescent="0.25"/>
  <cols>
    <col min="1" max="1" width="8.54296875" style="77" customWidth="1"/>
    <col min="2" max="2" width="1.54296875" style="77" customWidth="1"/>
    <col min="3" max="3" width="3" style="2" customWidth="1"/>
    <col min="4" max="4" width="3.81640625" style="2" customWidth="1"/>
    <col min="5" max="8" width="3" style="2" customWidth="1"/>
    <col min="9" max="9" width="5.453125" style="2" bestFit="1" customWidth="1"/>
    <col min="10" max="12" width="3" style="2" customWidth="1"/>
    <col min="13" max="14" width="3.1796875" style="2" customWidth="1"/>
    <col min="15" max="15" width="3" style="2" customWidth="1"/>
    <col min="16" max="16" width="51.81640625" style="2" customWidth="1"/>
    <col min="17" max="17" width="4.1796875" style="2" customWidth="1"/>
    <col min="18" max="18" width="3.453125" style="13" customWidth="1"/>
    <col min="19" max="28" width="17.1796875" style="88" customWidth="1"/>
    <col min="29" max="29" width="17.1796875" style="356" customWidth="1"/>
    <col min="30" max="44" width="17.1796875" style="88" customWidth="1"/>
    <col min="45" max="45" width="17.1796875" style="98" customWidth="1"/>
    <col min="46" max="73" width="17.1796875" style="19" customWidth="1"/>
    <col min="74" max="91" width="8.81640625" style="19"/>
    <col min="92" max="16384" width="8.81640625" style="2"/>
  </cols>
  <sheetData>
    <row r="1" spans="1:91" s="1" customFormat="1" ht="18.75" customHeight="1" x14ac:dyDescent="0.3">
      <c r="A1" s="189"/>
      <c r="B1" s="189"/>
      <c r="AC1" s="197"/>
      <c r="AI1" s="414" t="s">
        <v>377</v>
      </c>
      <c r="AK1" s="344">
        <f>'Cover Page'!W7</f>
        <v>0</v>
      </c>
      <c r="AL1" s="344"/>
      <c r="AS1" s="197"/>
      <c r="AT1" s="197"/>
      <c r="AU1" s="197"/>
      <c r="AV1" s="197"/>
      <c r="AW1" s="197"/>
      <c r="AX1" s="197"/>
      <c r="AY1" s="197"/>
      <c r="AZ1" s="197"/>
      <c r="BA1" s="197"/>
      <c r="BB1" s="197"/>
      <c r="BC1" s="197"/>
      <c r="BD1" s="197"/>
      <c r="BE1" s="197"/>
      <c r="BF1" s="197"/>
      <c r="BG1" s="197"/>
      <c r="BH1" s="197"/>
      <c r="BI1" s="197"/>
      <c r="BJ1" s="197"/>
      <c r="BK1" s="197"/>
      <c r="BL1" s="197"/>
      <c r="BM1" s="197"/>
      <c r="BN1" s="197"/>
      <c r="BO1" s="197"/>
      <c r="BP1" s="197"/>
      <c r="BQ1" s="197"/>
      <c r="BR1" s="197"/>
      <c r="BS1" s="197"/>
      <c r="BT1" s="197"/>
      <c r="BU1" s="197"/>
      <c r="BV1" s="197"/>
      <c r="BW1" s="197"/>
      <c r="BX1" s="197"/>
      <c r="BY1" s="197"/>
      <c r="BZ1" s="197"/>
      <c r="CA1" s="197"/>
      <c r="CB1" s="197"/>
      <c r="CC1" s="197"/>
      <c r="CD1" s="197"/>
      <c r="CE1" s="197"/>
      <c r="CF1" s="197"/>
      <c r="CG1" s="197"/>
      <c r="CH1" s="197"/>
      <c r="CI1" s="197"/>
      <c r="CJ1" s="197"/>
      <c r="CK1" s="197"/>
      <c r="CL1" s="197"/>
      <c r="CM1" s="197"/>
    </row>
    <row r="2" spans="1:91" s="1" customFormat="1" ht="18.75" customHeight="1" x14ac:dyDescent="0.3">
      <c r="A2" s="189"/>
      <c r="B2" s="189"/>
      <c r="AI2" s="414" t="s">
        <v>433</v>
      </c>
      <c r="AT2" s="197"/>
      <c r="AU2" s="197"/>
      <c r="AV2" s="197"/>
      <c r="AW2" s="197"/>
      <c r="AX2" s="197"/>
      <c r="AY2" s="197"/>
      <c r="AZ2" s="197"/>
      <c r="BA2" s="197"/>
      <c r="BB2" s="197"/>
      <c r="BC2" s="197"/>
      <c r="BD2" s="197"/>
      <c r="BE2" s="197"/>
      <c r="BF2" s="197"/>
      <c r="BG2" s="197"/>
      <c r="BH2" s="197"/>
      <c r="BI2" s="197"/>
      <c r="BJ2" s="197"/>
      <c r="BK2" s="197"/>
      <c r="BL2" s="197"/>
      <c r="BM2" s="197"/>
      <c r="BN2" s="197"/>
      <c r="BO2" s="197"/>
      <c r="BP2" s="197"/>
      <c r="BQ2" s="197"/>
      <c r="BR2" s="197"/>
      <c r="BS2" s="197"/>
      <c r="BT2" s="197"/>
      <c r="BU2" s="197"/>
      <c r="BV2" s="197"/>
      <c r="BW2" s="197"/>
      <c r="BX2" s="197"/>
      <c r="BY2" s="197"/>
      <c r="BZ2" s="197"/>
      <c r="CA2" s="197"/>
      <c r="CB2" s="197"/>
      <c r="CC2" s="197"/>
      <c r="CD2" s="197"/>
      <c r="CE2" s="197"/>
      <c r="CF2" s="197"/>
      <c r="CG2" s="197"/>
      <c r="CH2" s="197"/>
      <c r="CI2" s="197"/>
      <c r="CJ2" s="197"/>
      <c r="CK2" s="197"/>
      <c r="CL2" s="197"/>
      <c r="CM2" s="197"/>
    </row>
    <row r="3" spans="1:91" s="1" customFormat="1" ht="21" customHeight="1" x14ac:dyDescent="0.3">
      <c r="A3" s="189"/>
      <c r="B3" s="189"/>
      <c r="AC3" s="197"/>
      <c r="AI3" s="343" t="s">
        <v>333</v>
      </c>
      <c r="AJ3" s="345" t="e">
        <f>DATE('Cover Page'!K13,'Cover Page'!I13,'Cover Page'!G13)</f>
        <v>#NUM!</v>
      </c>
      <c r="AS3" s="197"/>
      <c r="AT3" s="197"/>
      <c r="AU3" s="197"/>
      <c r="AV3" s="197"/>
      <c r="AW3" s="197"/>
      <c r="AX3" s="197"/>
      <c r="AY3" s="197"/>
      <c r="AZ3" s="197"/>
      <c r="BA3" s="197"/>
      <c r="BB3" s="197"/>
      <c r="BC3" s="197"/>
      <c r="BD3" s="197"/>
      <c r="BE3" s="197"/>
      <c r="BF3" s="197"/>
      <c r="BG3" s="197"/>
      <c r="BH3" s="197"/>
      <c r="BI3" s="197"/>
      <c r="BJ3" s="197"/>
      <c r="BK3" s="197"/>
      <c r="BL3" s="197"/>
      <c r="BM3" s="197"/>
      <c r="BN3" s="197"/>
      <c r="BO3" s="197"/>
      <c r="BP3" s="197"/>
      <c r="BQ3" s="197"/>
      <c r="BR3" s="197"/>
      <c r="BS3" s="197"/>
      <c r="BT3" s="197"/>
      <c r="BU3" s="197"/>
      <c r="BV3" s="197"/>
      <c r="BW3" s="197"/>
      <c r="BX3" s="197"/>
      <c r="BY3" s="197"/>
      <c r="BZ3" s="197"/>
      <c r="CA3" s="197"/>
      <c r="CB3" s="197"/>
      <c r="CC3" s="197"/>
      <c r="CD3" s="197"/>
      <c r="CE3" s="197"/>
      <c r="CF3" s="197"/>
      <c r="CG3" s="197"/>
      <c r="CH3" s="197"/>
      <c r="CI3" s="197"/>
      <c r="CJ3" s="197"/>
      <c r="CK3" s="197"/>
      <c r="CL3" s="197"/>
      <c r="CM3" s="197"/>
    </row>
    <row r="4" spans="1:91" ht="3.75" customHeight="1" x14ac:dyDescent="0.25">
      <c r="C4" s="13"/>
      <c r="D4" s="13"/>
      <c r="E4" s="13"/>
      <c r="F4" s="13"/>
      <c r="G4" s="13"/>
      <c r="H4" s="13"/>
      <c r="I4" s="13"/>
      <c r="J4" s="13"/>
      <c r="K4" s="13"/>
      <c r="L4" s="13"/>
      <c r="M4" s="13"/>
      <c r="N4" s="13"/>
      <c r="O4" s="13"/>
      <c r="P4" s="13"/>
      <c r="Q4" s="13"/>
      <c r="S4" s="87"/>
      <c r="T4" s="87"/>
      <c r="U4" s="87"/>
      <c r="V4" s="87"/>
      <c r="W4" s="87"/>
      <c r="X4" s="87"/>
      <c r="Y4" s="87"/>
      <c r="Z4" s="87"/>
      <c r="AA4" s="87"/>
      <c r="AB4" s="87"/>
      <c r="AC4" s="95"/>
      <c r="AD4" s="87"/>
      <c r="AE4" s="87"/>
      <c r="AF4" s="87"/>
      <c r="AG4" s="87"/>
      <c r="AH4" s="87"/>
      <c r="AI4" s="87"/>
      <c r="AJ4" s="87"/>
      <c r="AK4" s="87"/>
      <c r="AL4" s="87"/>
      <c r="AM4" s="87"/>
      <c r="AN4" s="87"/>
      <c r="AO4" s="87"/>
      <c r="AP4" s="87"/>
      <c r="AQ4" s="87"/>
      <c r="AR4" s="87"/>
      <c r="AS4" s="97"/>
    </row>
    <row r="5" spans="1:91" ht="15" customHeight="1" x14ac:dyDescent="0.5">
      <c r="C5" s="2" t="s">
        <v>0</v>
      </c>
      <c r="I5" s="2" t="s">
        <v>1</v>
      </c>
      <c r="N5" s="2" t="s">
        <v>2</v>
      </c>
      <c r="S5" s="87"/>
      <c r="T5" s="87"/>
      <c r="U5" s="87"/>
      <c r="V5" s="87"/>
      <c r="W5" s="87"/>
      <c r="X5" s="87"/>
      <c r="Y5" s="87"/>
      <c r="Z5" s="87"/>
      <c r="AA5" s="87"/>
      <c r="AB5" s="87"/>
      <c r="AC5" s="95"/>
      <c r="AD5" s="87"/>
      <c r="AE5" s="87"/>
      <c r="AF5" s="87"/>
      <c r="AG5" s="87"/>
      <c r="AH5" s="87"/>
      <c r="AI5" s="90"/>
      <c r="AJ5" s="90"/>
      <c r="AK5" s="90"/>
      <c r="AL5" s="90"/>
      <c r="AM5" s="90"/>
      <c r="AN5" s="90"/>
      <c r="AO5" s="90"/>
      <c r="AP5" s="90"/>
      <c r="AQ5" s="90"/>
      <c r="AR5" s="90"/>
      <c r="AS5" s="97"/>
    </row>
    <row r="6" spans="1:91" ht="19.5" customHeight="1" x14ac:dyDescent="0.3">
      <c r="C6" s="705">
        <f>'Cover Page'!G9</f>
        <v>0</v>
      </c>
      <c r="D6" s="709"/>
      <c r="E6" s="709"/>
      <c r="F6" s="709"/>
      <c r="G6" s="706"/>
      <c r="H6" s="13"/>
      <c r="I6" s="705">
        <f>'Cover Page'!K13</f>
        <v>0</v>
      </c>
      <c r="J6" s="709"/>
      <c r="K6" s="709"/>
      <c r="L6" s="706"/>
      <c r="N6" s="705">
        <f>'Cover Page'!I13</f>
        <v>0</v>
      </c>
      <c r="O6" s="706"/>
      <c r="S6" s="695"/>
      <c r="T6" s="695"/>
      <c r="U6" s="695"/>
      <c r="V6" s="695"/>
      <c r="W6" s="695"/>
      <c r="X6" s="695"/>
      <c r="Y6" s="695"/>
      <c r="Z6" s="695"/>
      <c r="AA6" s="695"/>
      <c r="AB6" s="695"/>
      <c r="AC6" s="695"/>
      <c r="AD6" s="695"/>
      <c r="AE6" s="695"/>
      <c r="AF6" s="695"/>
      <c r="AG6" s="695"/>
      <c r="AH6" s="695"/>
      <c r="AI6" s="695"/>
      <c r="AJ6" s="695"/>
      <c r="AK6" s="695"/>
      <c r="AL6" s="695"/>
      <c r="AM6" s="695"/>
      <c r="AN6" s="695"/>
      <c r="AO6" s="695"/>
      <c r="AP6" s="695"/>
      <c r="AQ6" s="695"/>
      <c r="AR6" s="695"/>
      <c r="AS6" s="97"/>
    </row>
    <row r="7" spans="1:91" ht="13" x14ac:dyDescent="0.3">
      <c r="R7" s="4"/>
      <c r="S7" s="694"/>
      <c r="T7" s="694"/>
      <c r="U7" s="694"/>
      <c r="V7" s="694"/>
      <c r="W7" s="694"/>
      <c r="X7" s="694"/>
      <c r="Y7" s="694"/>
      <c r="Z7" s="694"/>
      <c r="AA7" s="694"/>
      <c r="AB7" s="694"/>
      <c r="AC7" s="694"/>
      <c r="AD7" s="694"/>
      <c r="AE7" s="694"/>
      <c r="AF7" s="694"/>
      <c r="AG7" s="694"/>
      <c r="AH7" s="694"/>
      <c r="AI7" s="694"/>
      <c r="AJ7" s="694"/>
      <c r="AK7" s="694"/>
      <c r="AL7" s="694"/>
      <c r="AM7" s="694"/>
      <c r="AN7" s="694"/>
      <c r="AO7" s="694"/>
      <c r="AP7" s="694"/>
      <c r="AQ7" s="694"/>
      <c r="AR7" s="694"/>
      <c r="AS7" s="694"/>
    </row>
    <row r="8" spans="1:91" s="5" customFormat="1" ht="21" customHeight="1" x14ac:dyDescent="0.25">
      <c r="A8" s="190"/>
      <c r="B8" s="190"/>
      <c r="C8" s="696" t="s">
        <v>3</v>
      </c>
      <c r="D8" s="697"/>
      <c r="E8" s="697"/>
      <c r="F8" s="697"/>
      <c r="G8" s="697"/>
      <c r="H8" s="697"/>
      <c r="I8" s="697"/>
      <c r="J8" s="697"/>
      <c r="K8" s="697"/>
      <c r="L8" s="697"/>
      <c r="M8" s="697"/>
      <c r="N8" s="697"/>
      <c r="O8" s="697"/>
      <c r="P8" s="698"/>
      <c r="Q8" s="688" t="s">
        <v>4</v>
      </c>
      <c r="R8" s="689"/>
      <c r="S8" s="717" t="s">
        <v>389</v>
      </c>
      <c r="T8" s="718"/>
      <c r="U8" s="718"/>
      <c r="V8" s="718"/>
      <c r="W8" s="718"/>
      <c r="X8" s="718"/>
      <c r="Y8" s="718"/>
      <c r="Z8" s="718"/>
      <c r="AA8" s="718"/>
      <c r="AB8" s="718"/>
      <c r="AC8" s="718"/>
      <c r="AD8" s="718"/>
      <c r="AE8" s="718"/>
      <c r="AF8" s="718"/>
      <c r="AG8" s="718"/>
      <c r="AH8" s="718"/>
      <c r="AI8" s="718"/>
      <c r="AJ8" s="718"/>
      <c r="AK8" s="718"/>
      <c r="AL8" s="718"/>
      <c r="AM8" s="718"/>
      <c r="AN8" s="718"/>
      <c r="AO8" s="718"/>
      <c r="AP8" s="718"/>
      <c r="AQ8" s="718"/>
      <c r="AR8" s="718"/>
      <c r="AS8" s="718"/>
      <c r="AT8" s="718"/>
      <c r="AU8" s="718"/>
      <c r="AV8" s="718"/>
      <c r="AW8" s="718"/>
      <c r="AX8" s="718"/>
      <c r="AY8" s="718"/>
      <c r="AZ8" s="718"/>
      <c r="BA8" s="718"/>
      <c r="BB8" s="718"/>
      <c r="BC8" s="718"/>
      <c r="BD8" s="718"/>
      <c r="BE8" s="718"/>
      <c r="BF8" s="718"/>
      <c r="BG8" s="718"/>
      <c r="BH8" s="718"/>
      <c r="BI8" s="718"/>
      <c r="BJ8" s="718"/>
      <c r="BK8" s="718"/>
      <c r="BL8" s="718"/>
      <c r="BM8" s="718"/>
      <c r="BN8" s="718"/>
      <c r="BO8" s="718"/>
      <c r="BP8" s="718"/>
      <c r="BQ8" s="718"/>
      <c r="BR8" s="718"/>
      <c r="BS8" s="718"/>
      <c r="BT8" s="718"/>
      <c r="BU8" s="719"/>
      <c r="BV8" s="184"/>
      <c r="BW8" s="184"/>
      <c r="BX8" s="184"/>
      <c r="BY8" s="184"/>
      <c r="BZ8" s="184"/>
      <c r="CA8" s="184"/>
      <c r="CB8" s="184"/>
      <c r="CC8" s="184"/>
      <c r="CD8" s="184"/>
      <c r="CE8" s="184"/>
      <c r="CF8" s="184"/>
      <c r="CG8" s="184"/>
      <c r="CH8" s="184"/>
      <c r="CI8" s="184"/>
      <c r="CJ8" s="184"/>
      <c r="CK8" s="184"/>
      <c r="CL8" s="184"/>
      <c r="CM8" s="184"/>
    </row>
    <row r="9" spans="1:91" s="5" customFormat="1" ht="30.75" customHeight="1" x14ac:dyDescent="0.25">
      <c r="A9" s="193"/>
      <c r="B9" s="190"/>
      <c r="C9" s="699"/>
      <c r="D9" s="700"/>
      <c r="E9" s="700"/>
      <c r="F9" s="700"/>
      <c r="G9" s="700"/>
      <c r="H9" s="700"/>
      <c r="I9" s="700"/>
      <c r="J9" s="700"/>
      <c r="K9" s="700"/>
      <c r="L9" s="700"/>
      <c r="M9" s="700"/>
      <c r="N9" s="700"/>
      <c r="O9" s="700"/>
      <c r="P9" s="701"/>
      <c r="Q9" s="690"/>
      <c r="R9" s="691"/>
      <c r="S9" s="720" t="s">
        <v>390</v>
      </c>
      <c r="T9" s="721"/>
      <c r="U9" s="721"/>
      <c r="V9" s="721"/>
      <c r="W9" s="721"/>
      <c r="X9" s="721"/>
      <c r="Y9" s="721"/>
      <c r="Z9" s="721"/>
      <c r="AA9" s="721"/>
      <c r="AB9" s="721"/>
      <c r="AC9" s="722"/>
      <c r="AD9" s="720" t="s">
        <v>390</v>
      </c>
      <c r="AE9" s="721"/>
      <c r="AF9" s="721"/>
      <c r="AG9" s="721"/>
      <c r="AH9" s="721"/>
      <c r="AI9" s="721"/>
      <c r="AJ9" s="721"/>
      <c r="AK9" s="721"/>
      <c r="AL9" s="721"/>
      <c r="AM9" s="721"/>
      <c r="AN9" s="722"/>
      <c r="AO9" s="723" t="s">
        <v>391</v>
      </c>
      <c r="AP9" s="724"/>
      <c r="AQ9" s="724"/>
      <c r="AR9" s="724"/>
      <c r="AS9" s="724"/>
      <c r="AT9" s="724"/>
      <c r="AU9" s="724"/>
      <c r="AV9" s="724"/>
      <c r="AW9" s="724"/>
      <c r="AX9" s="724"/>
      <c r="AY9" s="725"/>
      <c r="AZ9" s="723" t="s">
        <v>391</v>
      </c>
      <c r="BA9" s="724"/>
      <c r="BB9" s="724"/>
      <c r="BC9" s="724"/>
      <c r="BD9" s="724"/>
      <c r="BE9" s="724"/>
      <c r="BF9" s="724"/>
      <c r="BG9" s="724"/>
      <c r="BH9" s="724"/>
      <c r="BI9" s="724"/>
      <c r="BJ9" s="725"/>
      <c r="BK9" s="726" t="s">
        <v>393</v>
      </c>
      <c r="BL9" s="727"/>
      <c r="BM9" s="727"/>
      <c r="BN9" s="727"/>
      <c r="BO9" s="727"/>
      <c r="BP9" s="727"/>
      <c r="BQ9" s="727"/>
      <c r="BR9" s="727"/>
      <c r="BS9" s="727"/>
      <c r="BT9" s="727"/>
      <c r="BU9" s="728"/>
      <c r="BV9" s="184"/>
      <c r="BW9" s="184"/>
      <c r="BX9" s="184"/>
      <c r="BY9" s="184"/>
      <c r="BZ9" s="184"/>
      <c r="CA9" s="184"/>
      <c r="CB9" s="184"/>
      <c r="CC9" s="184"/>
      <c r="CD9" s="184"/>
      <c r="CE9" s="184"/>
      <c r="CF9" s="184"/>
      <c r="CG9" s="184"/>
      <c r="CH9" s="184"/>
      <c r="CI9" s="184"/>
      <c r="CJ9" s="184"/>
      <c r="CK9" s="184"/>
      <c r="CL9" s="184"/>
      <c r="CM9" s="184"/>
    </row>
    <row r="10" spans="1:91" s="5" customFormat="1" ht="21" customHeight="1" x14ac:dyDescent="0.25">
      <c r="A10" s="193"/>
      <c r="B10" s="190"/>
      <c r="C10" s="699"/>
      <c r="D10" s="700"/>
      <c r="E10" s="700"/>
      <c r="F10" s="700"/>
      <c r="G10" s="700"/>
      <c r="H10" s="700"/>
      <c r="I10" s="700"/>
      <c r="J10" s="700"/>
      <c r="K10" s="700"/>
      <c r="L10" s="700"/>
      <c r="M10" s="700"/>
      <c r="N10" s="700"/>
      <c r="O10" s="700"/>
      <c r="P10" s="701"/>
      <c r="Q10" s="690"/>
      <c r="R10" s="691"/>
      <c r="S10" s="710" t="s">
        <v>392</v>
      </c>
      <c r="T10" s="711"/>
      <c r="U10" s="711"/>
      <c r="V10" s="711"/>
      <c r="W10" s="711"/>
      <c r="X10" s="711"/>
      <c r="Y10" s="711"/>
      <c r="Z10" s="711"/>
      <c r="AA10" s="711"/>
      <c r="AB10" s="711"/>
      <c r="AC10" s="712"/>
      <c r="AD10" s="710" t="s">
        <v>392</v>
      </c>
      <c r="AE10" s="711"/>
      <c r="AF10" s="711"/>
      <c r="AG10" s="711"/>
      <c r="AH10" s="711"/>
      <c r="AI10" s="711"/>
      <c r="AJ10" s="711"/>
      <c r="AK10" s="711"/>
      <c r="AL10" s="711"/>
      <c r="AM10" s="711"/>
      <c r="AN10" s="712"/>
      <c r="AO10" s="710" t="s">
        <v>392</v>
      </c>
      <c r="AP10" s="711"/>
      <c r="AQ10" s="711"/>
      <c r="AR10" s="711"/>
      <c r="AS10" s="711"/>
      <c r="AT10" s="711"/>
      <c r="AU10" s="711"/>
      <c r="AV10" s="711"/>
      <c r="AW10" s="711"/>
      <c r="AX10" s="711"/>
      <c r="AY10" s="712"/>
      <c r="AZ10" s="710" t="s">
        <v>392</v>
      </c>
      <c r="BA10" s="711"/>
      <c r="BB10" s="711"/>
      <c r="BC10" s="711"/>
      <c r="BD10" s="711"/>
      <c r="BE10" s="711"/>
      <c r="BF10" s="711"/>
      <c r="BG10" s="711"/>
      <c r="BH10" s="711"/>
      <c r="BI10" s="711"/>
      <c r="BJ10" s="712"/>
      <c r="BK10" s="710" t="s">
        <v>392</v>
      </c>
      <c r="BL10" s="711"/>
      <c r="BM10" s="711"/>
      <c r="BN10" s="711"/>
      <c r="BO10" s="711"/>
      <c r="BP10" s="711"/>
      <c r="BQ10" s="711"/>
      <c r="BR10" s="711"/>
      <c r="BS10" s="711"/>
      <c r="BT10" s="711"/>
      <c r="BU10" s="712"/>
      <c r="BV10" s="184"/>
      <c r="BW10" s="184"/>
      <c r="BX10" s="184"/>
      <c r="BY10" s="184"/>
      <c r="BZ10" s="184"/>
      <c r="CA10" s="184"/>
      <c r="CB10" s="184"/>
      <c r="CC10" s="184"/>
      <c r="CD10" s="184"/>
      <c r="CE10" s="184"/>
      <c r="CF10" s="184"/>
      <c r="CG10" s="184"/>
      <c r="CH10" s="184"/>
      <c r="CI10" s="184"/>
      <c r="CJ10" s="184"/>
      <c r="CK10" s="184"/>
      <c r="CL10" s="184"/>
      <c r="CM10" s="184"/>
    </row>
    <row r="11" spans="1:91" s="5" customFormat="1" ht="54.5" customHeight="1" x14ac:dyDescent="0.25">
      <c r="A11" s="193"/>
      <c r="B11" s="190"/>
      <c r="C11" s="699"/>
      <c r="D11" s="700"/>
      <c r="E11" s="700"/>
      <c r="F11" s="700"/>
      <c r="G11" s="700"/>
      <c r="H11" s="700"/>
      <c r="I11" s="700"/>
      <c r="J11" s="700"/>
      <c r="K11" s="700"/>
      <c r="L11" s="700"/>
      <c r="M11" s="700"/>
      <c r="N11" s="700"/>
      <c r="O11" s="700"/>
      <c r="P11" s="701"/>
      <c r="Q11" s="692"/>
      <c r="R11" s="693"/>
      <c r="S11" s="478" t="s">
        <v>378</v>
      </c>
      <c r="T11" s="415" t="s">
        <v>380</v>
      </c>
      <c r="U11" s="415" t="s">
        <v>381</v>
      </c>
      <c r="V11" s="415" t="s">
        <v>382</v>
      </c>
      <c r="W11" s="415" t="s">
        <v>383</v>
      </c>
      <c r="X11" s="415" t="s">
        <v>384</v>
      </c>
      <c r="Y11" s="415" t="s">
        <v>385</v>
      </c>
      <c r="Z11" s="415" t="s">
        <v>386</v>
      </c>
      <c r="AA11" s="415" t="s">
        <v>387</v>
      </c>
      <c r="AB11" s="415" t="s">
        <v>388</v>
      </c>
      <c r="AC11" s="707" t="s">
        <v>394</v>
      </c>
      <c r="AD11" s="478" t="s">
        <v>378</v>
      </c>
      <c r="AE11" s="415" t="s">
        <v>380</v>
      </c>
      <c r="AF11" s="415" t="s">
        <v>381</v>
      </c>
      <c r="AG11" s="415" t="s">
        <v>382</v>
      </c>
      <c r="AH11" s="415" t="s">
        <v>383</v>
      </c>
      <c r="AI11" s="415" t="s">
        <v>384</v>
      </c>
      <c r="AJ11" s="415" t="s">
        <v>385</v>
      </c>
      <c r="AK11" s="415" t="s">
        <v>386</v>
      </c>
      <c r="AL11" s="415" t="s">
        <v>387</v>
      </c>
      <c r="AM11" s="415" t="s">
        <v>388</v>
      </c>
      <c r="AN11" s="707" t="s">
        <v>394</v>
      </c>
      <c r="AO11" s="478" t="s">
        <v>378</v>
      </c>
      <c r="AP11" s="415" t="s">
        <v>380</v>
      </c>
      <c r="AQ11" s="415" t="s">
        <v>381</v>
      </c>
      <c r="AR11" s="415" t="s">
        <v>382</v>
      </c>
      <c r="AS11" s="415" t="s">
        <v>383</v>
      </c>
      <c r="AT11" s="415" t="s">
        <v>384</v>
      </c>
      <c r="AU11" s="415" t="s">
        <v>385</v>
      </c>
      <c r="AV11" s="415" t="s">
        <v>386</v>
      </c>
      <c r="AW11" s="415" t="s">
        <v>387</v>
      </c>
      <c r="AX11" s="415" t="s">
        <v>388</v>
      </c>
      <c r="AY11" s="707" t="s">
        <v>394</v>
      </c>
      <c r="AZ11" s="478" t="s">
        <v>378</v>
      </c>
      <c r="BA11" s="415" t="s">
        <v>380</v>
      </c>
      <c r="BB11" s="415" t="s">
        <v>381</v>
      </c>
      <c r="BC11" s="415" t="s">
        <v>382</v>
      </c>
      <c r="BD11" s="415" t="s">
        <v>383</v>
      </c>
      <c r="BE11" s="415" t="s">
        <v>384</v>
      </c>
      <c r="BF11" s="415" t="s">
        <v>385</v>
      </c>
      <c r="BG11" s="415" t="s">
        <v>386</v>
      </c>
      <c r="BH11" s="415" t="s">
        <v>387</v>
      </c>
      <c r="BI11" s="415" t="s">
        <v>388</v>
      </c>
      <c r="BJ11" s="707" t="s">
        <v>394</v>
      </c>
      <c r="BK11" s="478" t="s">
        <v>378</v>
      </c>
      <c r="BL11" s="415" t="s">
        <v>380</v>
      </c>
      <c r="BM11" s="415" t="s">
        <v>381</v>
      </c>
      <c r="BN11" s="415" t="s">
        <v>382</v>
      </c>
      <c r="BO11" s="415" t="s">
        <v>383</v>
      </c>
      <c r="BP11" s="415" t="s">
        <v>384</v>
      </c>
      <c r="BQ11" s="415" t="s">
        <v>385</v>
      </c>
      <c r="BR11" s="415" t="s">
        <v>386</v>
      </c>
      <c r="BS11" s="415" t="s">
        <v>387</v>
      </c>
      <c r="BT11" s="415" t="s">
        <v>388</v>
      </c>
      <c r="BU11" s="707" t="s">
        <v>394</v>
      </c>
      <c r="BV11" s="184"/>
      <c r="BW11" s="184"/>
      <c r="BX11" s="184"/>
      <c r="BY11" s="184"/>
      <c r="BZ11" s="184"/>
      <c r="CA11" s="184"/>
      <c r="CB11" s="184"/>
      <c r="CC11" s="184"/>
      <c r="CD11" s="184"/>
      <c r="CE11" s="184"/>
      <c r="CF11" s="184"/>
      <c r="CG11" s="184"/>
      <c r="CH11" s="184"/>
      <c r="CI11" s="184"/>
      <c r="CJ11" s="184"/>
      <c r="CK11" s="184"/>
      <c r="CL11" s="184"/>
      <c r="CM11" s="184"/>
    </row>
    <row r="12" spans="1:91" s="5" customFormat="1" ht="54.5" customHeight="1" x14ac:dyDescent="0.25">
      <c r="A12" s="433"/>
      <c r="B12" s="190"/>
      <c r="C12" s="702"/>
      <c r="D12" s="703"/>
      <c r="E12" s="703"/>
      <c r="F12" s="703"/>
      <c r="G12" s="703"/>
      <c r="H12" s="703"/>
      <c r="I12" s="703"/>
      <c r="J12" s="703"/>
      <c r="K12" s="703"/>
      <c r="L12" s="703"/>
      <c r="M12" s="703"/>
      <c r="N12" s="703"/>
      <c r="O12" s="703"/>
      <c r="P12" s="704"/>
      <c r="Q12" s="128"/>
      <c r="R12" s="76"/>
      <c r="S12" s="430" t="s">
        <v>379</v>
      </c>
      <c r="T12" s="431" t="s">
        <v>379</v>
      </c>
      <c r="U12" s="432" t="s">
        <v>379</v>
      </c>
      <c r="V12" s="432" t="s">
        <v>379</v>
      </c>
      <c r="W12" s="432" t="s">
        <v>379</v>
      </c>
      <c r="X12" s="432" t="s">
        <v>379</v>
      </c>
      <c r="Y12" s="432" t="s">
        <v>379</v>
      </c>
      <c r="Z12" s="432" t="s">
        <v>379</v>
      </c>
      <c r="AA12" s="432" t="s">
        <v>379</v>
      </c>
      <c r="AB12" s="432" t="s">
        <v>379</v>
      </c>
      <c r="AC12" s="708"/>
      <c r="AD12" s="430" t="s">
        <v>379</v>
      </c>
      <c r="AE12" s="431" t="s">
        <v>379</v>
      </c>
      <c r="AF12" s="432" t="s">
        <v>379</v>
      </c>
      <c r="AG12" s="432" t="s">
        <v>379</v>
      </c>
      <c r="AH12" s="432" t="s">
        <v>379</v>
      </c>
      <c r="AI12" s="432" t="s">
        <v>379</v>
      </c>
      <c r="AJ12" s="432" t="s">
        <v>379</v>
      </c>
      <c r="AK12" s="432" t="s">
        <v>379</v>
      </c>
      <c r="AL12" s="432" t="s">
        <v>379</v>
      </c>
      <c r="AM12" s="432" t="s">
        <v>379</v>
      </c>
      <c r="AN12" s="708"/>
      <c r="AO12" s="430" t="s">
        <v>379</v>
      </c>
      <c r="AP12" s="431" t="s">
        <v>379</v>
      </c>
      <c r="AQ12" s="432" t="s">
        <v>379</v>
      </c>
      <c r="AR12" s="432" t="s">
        <v>379</v>
      </c>
      <c r="AS12" s="432" t="s">
        <v>379</v>
      </c>
      <c r="AT12" s="432" t="s">
        <v>379</v>
      </c>
      <c r="AU12" s="432" t="s">
        <v>379</v>
      </c>
      <c r="AV12" s="432" t="s">
        <v>379</v>
      </c>
      <c r="AW12" s="432" t="s">
        <v>379</v>
      </c>
      <c r="AX12" s="432" t="s">
        <v>379</v>
      </c>
      <c r="AY12" s="708"/>
      <c r="AZ12" s="430" t="s">
        <v>379</v>
      </c>
      <c r="BA12" s="431" t="s">
        <v>379</v>
      </c>
      <c r="BB12" s="432" t="s">
        <v>379</v>
      </c>
      <c r="BC12" s="432" t="s">
        <v>379</v>
      </c>
      <c r="BD12" s="432" t="s">
        <v>379</v>
      </c>
      <c r="BE12" s="432" t="s">
        <v>379</v>
      </c>
      <c r="BF12" s="432" t="s">
        <v>379</v>
      </c>
      <c r="BG12" s="432" t="s">
        <v>379</v>
      </c>
      <c r="BH12" s="432" t="s">
        <v>379</v>
      </c>
      <c r="BI12" s="432" t="s">
        <v>379</v>
      </c>
      <c r="BJ12" s="708"/>
      <c r="BK12" s="430" t="s">
        <v>399</v>
      </c>
      <c r="BL12" s="431" t="s">
        <v>399</v>
      </c>
      <c r="BM12" s="431" t="s">
        <v>399</v>
      </c>
      <c r="BN12" s="431" t="s">
        <v>399</v>
      </c>
      <c r="BO12" s="431" t="s">
        <v>399</v>
      </c>
      <c r="BP12" s="431" t="s">
        <v>399</v>
      </c>
      <c r="BQ12" s="431" t="s">
        <v>399</v>
      </c>
      <c r="BR12" s="431" t="s">
        <v>399</v>
      </c>
      <c r="BS12" s="431" t="s">
        <v>399</v>
      </c>
      <c r="BT12" s="472" t="s">
        <v>399</v>
      </c>
      <c r="BU12" s="708"/>
      <c r="BV12" s="184"/>
      <c r="BW12" s="184"/>
      <c r="BX12" s="184"/>
      <c r="BY12" s="184"/>
      <c r="BZ12" s="184"/>
      <c r="CA12" s="184"/>
      <c r="CB12" s="184"/>
      <c r="CC12" s="184"/>
      <c r="CD12" s="184"/>
      <c r="CE12" s="184"/>
      <c r="CF12" s="184"/>
      <c r="CG12" s="184"/>
      <c r="CH12" s="184"/>
      <c r="CI12" s="184"/>
      <c r="CJ12" s="184"/>
      <c r="CK12" s="184"/>
      <c r="CL12" s="184"/>
      <c r="CM12" s="184"/>
    </row>
    <row r="13" spans="1:91" s="5" customFormat="1" ht="15.75" customHeight="1" x14ac:dyDescent="0.3">
      <c r="A13" s="184"/>
      <c r="B13" s="190"/>
      <c r="C13" s="362" t="s">
        <v>20</v>
      </c>
      <c r="D13" s="363"/>
      <c r="E13" s="364"/>
      <c r="F13" s="364"/>
      <c r="G13" s="364"/>
      <c r="H13" s="364"/>
      <c r="I13" s="364"/>
      <c r="J13" s="363"/>
      <c r="K13" s="363"/>
      <c r="L13" s="363"/>
      <c r="M13" s="363"/>
      <c r="N13" s="363"/>
      <c r="O13" s="363"/>
      <c r="P13" s="363"/>
      <c r="Q13" s="670"/>
      <c r="R13" s="662"/>
      <c r="S13" s="201"/>
      <c r="T13" s="93"/>
      <c r="U13" s="93"/>
      <c r="V13" s="93"/>
      <c r="W13" s="93"/>
      <c r="X13" s="93"/>
      <c r="Y13" s="93"/>
      <c r="Z13" s="93"/>
      <c r="AA13" s="93"/>
      <c r="AB13" s="93"/>
      <c r="AC13" s="169"/>
      <c r="AD13" s="201"/>
      <c r="AE13" s="93"/>
      <c r="AF13" s="93"/>
      <c r="AG13" s="93"/>
      <c r="AH13" s="93"/>
      <c r="AI13" s="93"/>
      <c r="AJ13" s="93"/>
      <c r="AK13" s="93"/>
      <c r="AL13" s="93"/>
      <c r="AM13" s="93"/>
      <c r="AN13" s="169"/>
      <c r="AO13" s="201"/>
      <c r="AP13" s="93"/>
      <c r="AQ13" s="93"/>
      <c r="AR13" s="93"/>
      <c r="AS13" s="93"/>
      <c r="AT13" s="93"/>
      <c r="AU13" s="93"/>
      <c r="AV13" s="93"/>
      <c r="AW13" s="93"/>
      <c r="AX13" s="93"/>
      <c r="AY13" s="169"/>
      <c r="AZ13" s="201"/>
      <c r="BA13" s="93"/>
      <c r="BB13" s="93"/>
      <c r="BC13" s="93"/>
      <c r="BD13" s="93"/>
      <c r="BE13" s="93"/>
      <c r="BF13" s="93"/>
      <c r="BG13" s="93"/>
      <c r="BH13" s="93"/>
      <c r="BI13" s="93"/>
      <c r="BJ13" s="169"/>
      <c r="BK13" s="201"/>
      <c r="BL13" s="93"/>
      <c r="BM13" s="93"/>
      <c r="BN13" s="93"/>
      <c r="BO13" s="93"/>
      <c r="BP13" s="93"/>
      <c r="BQ13" s="93"/>
      <c r="BR13" s="93"/>
      <c r="BS13" s="93"/>
      <c r="BT13" s="93"/>
      <c r="BU13" s="169"/>
      <c r="BV13" s="184"/>
      <c r="BW13" s="184"/>
      <c r="BX13" s="184"/>
      <c r="BY13" s="184"/>
      <c r="BZ13" s="184"/>
      <c r="CA13" s="184"/>
      <c r="CB13" s="184"/>
      <c r="CC13" s="184"/>
      <c r="CD13" s="184"/>
      <c r="CE13" s="184"/>
      <c r="CF13" s="184"/>
      <c r="CG13" s="184"/>
      <c r="CH13" s="184"/>
      <c r="CI13" s="184"/>
      <c r="CJ13" s="184"/>
      <c r="CK13" s="184"/>
      <c r="CL13" s="184"/>
      <c r="CM13" s="184"/>
    </row>
    <row r="14" spans="1:91" s="5" customFormat="1" ht="15.75" customHeight="1" x14ac:dyDescent="0.3">
      <c r="A14" s="184"/>
      <c r="B14" s="190"/>
      <c r="C14" s="365" t="s">
        <v>283</v>
      </c>
      <c r="D14" s="19"/>
      <c r="E14" s="197"/>
      <c r="F14" s="197"/>
      <c r="G14" s="197"/>
      <c r="H14" s="197"/>
      <c r="I14" s="197"/>
      <c r="J14" s="19"/>
      <c r="K14" s="19"/>
      <c r="L14" s="19"/>
      <c r="M14" s="19"/>
      <c r="N14" s="19"/>
      <c r="O14" s="19"/>
      <c r="P14" s="19"/>
      <c r="Q14" s="322"/>
      <c r="R14" s="324"/>
      <c r="S14" s="201"/>
      <c r="T14" s="93"/>
      <c r="U14" s="93"/>
      <c r="V14" s="93"/>
      <c r="W14" s="93"/>
      <c r="X14" s="93"/>
      <c r="Y14" s="93"/>
      <c r="Z14" s="93"/>
      <c r="AA14" s="93"/>
      <c r="AB14" s="93"/>
      <c r="AC14" s="169"/>
      <c r="AD14" s="201"/>
      <c r="AE14" s="93"/>
      <c r="AF14" s="93"/>
      <c r="AG14" s="93"/>
      <c r="AH14" s="93"/>
      <c r="AI14" s="93"/>
      <c r="AJ14" s="93"/>
      <c r="AK14" s="93"/>
      <c r="AL14" s="93"/>
      <c r="AM14" s="93"/>
      <c r="AN14" s="169"/>
      <c r="AO14" s="201"/>
      <c r="AP14" s="93"/>
      <c r="AQ14" s="93"/>
      <c r="AR14" s="93"/>
      <c r="AS14" s="93"/>
      <c r="AT14" s="93"/>
      <c r="AU14" s="93"/>
      <c r="AV14" s="93"/>
      <c r="AW14" s="93"/>
      <c r="AX14" s="93"/>
      <c r="AY14" s="169"/>
      <c r="AZ14" s="201"/>
      <c r="BA14" s="93"/>
      <c r="BB14" s="93"/>
      <c r="BC14" s="93"/>
      <c r="BD14" s="93"/>
      <c r="BE14" s="93"/>
      <c r="BF14" s="93"/>
      <c r="BG14" s="93"/>
      <c r="BH14" s="93"/>
      <c r="BI14" s="93"/>
      <c r="BJ14" s="169"/>
      <c r="BK14" s="201"/>
      <c r="BL14" s="93"/>
      <c r="BM14" s="93"/>
      <c r="BN14" s="93"/>
      <c r="BO14" s="93"/>
      <c r="BP14" s="93"/>
      <c r="BQ14" s="93"/>
      <c r="BR14" s="93"/>
      <c r="BS14" s="93"/>
      <c r="BT14" s="93"/>
      <c r="BU14" s="169"/>
      <c r="BV14" s="184"/>
      <c r="BW14" s="184"/>
      <c r="BX14" s="184"/>
      <c r="BY14" s="184"/>
      <c r="BZ14" s="184"/>
      <c r="CA14" s="184"/>
      <c r="CB14" s="184"/>
      <c r="CC14" s="184"/>
      <c r="CD14" s="184"/>
      <c r="CE14" s="184"/>
      <c r="CF14" s="184"/>
      <c r="CG14" s="184"/>
      <c r="CH14" s="184"/>
      <c r="CI14" s="184"/>
      <c r="CJ14" s="184"/>
      <c r="CK14" s="184"/>
      <c r="CL14" s="184"/>
      <c r="CM14" s="184"/>
    </row>
    <row r="15" spans="1:91" s="5" customFormat="1" ht="15.75" customHeight="1" x14ac:dyDescent="0.3">
      <c r="A15" s="184"/>
      <c r="B15" s="190"/>
      <c r="C15" s="365"/>
      <c r="D15" s="19" t="s">
        <v>291</v>
      </c>
      <c r="E15" s="197"/>
      <c r="F15" s="197"/>
      <c r="G15" s="197"/>
      <c r="H15" s="197"/>
      <c r="I15" s="197"/>
      <c r="J15" s="19"/>
      <c r="K15" s="19"/>
      <c r="L15" s="19"/>
      <c r="M15" s="19"/>
      <c r="N15" s="19"/>
      <c r="O15" s="19"/>
      <c r="P15" s="19"/>
      <c r="Q15" s="323"/>
      <c r="R15" s="324"/>
      <c r="S15" s="201"/>
      <c r="T15" s="93"/>
      <c r="U15" s="93"/>
      <c r="V15" s="93"/>
      <c r="W15" s="93"/>
      <c r="X15" s="93"/>
      <c r="Y15" s="93"/>
      <c r="Z15" s="93"/>
      <c r="AA15" s="93"/>
      <c r="AB15" s="93"/>
      <c r="AC15" s="169"/>
      <c r="AD15" s="201"/>
      <c r="AE15" s="93"/>
      <c r="AF15" s="93"/>
      <c r="AG15" s="93"/>
      <c r="AH15" s="93"/>
      <c r="AI15" s="93"/>
      <c r="AJ15" s="93"/>
      <c r="AK15" s="93"/>
      <c r="AL15" s="93"/>
      <c r="AM15" s="93"/>
      <c r="AN15" s="169"/>
      <c r="AO15" s="201"/>
      <c r="AP15" s="93"/>
      <c r="AQ15" s="93"/>
      <c r="AR15" s="93"/>
      <c r="AS15" s="93"/>
      <c r="AT15" s="93"/>
      <c r="AU15" s="93"/>
      <c r="AV15" s="93"/>
      <c r="AW15" s="93"/>
      <c r="AX15" s="93"/>
      <c r="AY15" s="169"/>
      <c r="AZ15" s="201"/>
      <c r="BA15" s="93"/>
      <c r="BB15" s="93"/>
      <c r="BC15" s="93"/>
      <c r="BD15" s="93"/>
      <c r="BE15" s="93"/>
      <c r="BF15" s="93"/>
      <c r="BG15" s="93"/>
      <c r="BH15" s="93"/>
      <c r="BI15" s="93"/>
      <c r="BJ15" s="169"/>
      <c r="BK15" s="201"/>
      <c r="BL15" s="93"/>
      <c r="BM15" s="93"/>
      <c r="BN15" s="93"/>
      <c r="BO15" s="93"/>
      <c r="BP15" s="93"/>
      <c r="BQ15" s="93"/>
      <c r="BR15" s="93"/>
      <c r="BS15" s="93"/>
      <c r="BT15" s="93"/>
      <c r="BU15" s="169"/>
      <c r="BV15" s="184"/>
      <c r="BW15" s="184"/>
      <c r="BX15" s="184"/>
      <c r="BY15" s="184"/>
      <c r="BZ15" s="184"/>
      <c r="CA15" s="184"/>
      <c r="CB15" s="184"/>
      <c r="CC15" s="184"/>
      <c r="CD15" s="184"/>
      <c r="CE15" s="184"/>
      <c r="CF15" s="184"/>
      <c r="CG15" s="184"/>
      <c r="CH15" s="184"/>
      <c r="CI15" s="184"/>
      <c r="CJ15" s="184"/>
      <c r="CK15" s="184"/>
      <c r="CL15" s="184"/>
      <c r="CM15" s="184"/>
    </row>
    <row r="16" spans="1:91" s="5" customFormat="1" ht="15.75" customHeight="1" x14ac:dyDescent="0.3">
      <c r="A16" s="184"/>
      <c r="B16" s="190"/>
      <c r="C16" s="365"/>
      <c r="D16" s="19"/>
      <c r="E16" s="19" t="s">
        <v>21</v>
      </c>
      <c r="F16" s="197"/>
      <c r="G16" s="197"/>
      <c r="H16" s="197"/>
      <c r="I16" s="197"/>
      <c r="J16" s="19"/>
      <c r="K16" s="19"/>
      <c r="L16" s="19"/>
      <c r="M16" s="19"/>
      <c r="N16" s="19"/>
      <c r="O16" s="19"/>
      <c r="P16" s="19"/>
      <c r="Q16" s="664">
        <v>1</v>
      </c>
      <c r="R16" s="665"/>
      <c r="S16" s="448"/>
      <c r="T16" s="195"/>
      <c r="U16" s="195"/>
      <c r="V16" s="195"/>
      <c r="W16" s="195"/>
      <c r="X16" s="195"/>
      <c r="Y16" s="195"/>
      <c r="Z16" s="195"/>
      <c r="AA16" s="195"/>
      <c r="AB16" s="195"/>
      <c r="AC16" s="435"/>
      <c r="AD16" s="448"/>
      <c r="AE16" s="195"/>
      <c r="AF16" s="195"/>
      <c r="AG16" s="195"/>
      <c r="AH16" s="195"/>
      <c r="AI16" s="195"/>
      <c r="AJ16" s="195"/>
      <c r="AK16" s="195"/>
      <c r="AL16" s="195"/>
      <c r="AM16" s="195"/>
      <c r="AN16" s="435"/>
      <c r="AO16" s="448"/>
      <c r="AP16" s="195"/>
      <c r="AQ16" s="195"/>
      <c r="AR16" s="195"/>
      <c r="AS16" s="195"/>
      <c r="AT16" s="195"/>
      <c r="AU16" s="195"/>
      <c r="AV16" s="195"/>
      <c r="AW16" s="195"/>
      <c r="AX16" s="195"/>
      <c r="AY16" s="435"/>
      <c r="AZ16" s="448"/>
      <c r="BA16" s="195"/>
      <c r="BB16" s="195"/>
      <c r="BC16" s="195"/>
      <c r="BD16" s="195"/>
      <c r="BE16" s="195"/>
      <c r="BF16" s="195"/>
      <c r="BG16" s="195"/>
      <c r="BH16" s="195"/>
      <c r="BI16" s="195"/>
      <c r="BJ16" s="435"/>
      <c r="BK16" s="448"/>
      <c r="BL16" s="195"/>
      <c r="BM16" s="195"/>
      <c r="BN16" s="195"/>
      <c r="BO16" s="195"/>
      <c r="BP16" s="195"/>
      <c r="BQ16" s="195"/>
      <c r="BR16" s="195"/>
      <c r="BS16" s="195"/>
      <c r="BT16" s="195"/>
      <c r="BU16" s="435"/>
      <c r="BV16" s="184"/>
      <c r="BW16" s="184"/>
      <c r="BX16" s="184"/>
      <c r="BY16" s="184"/>
      <c r="BZ16" s="184"/>
      <c r="CA16" s="184"/>
      <c r="CB16" s="184"/>
      <c r="CC16" s="184"/>
      <c r="CD16" s="184"/>
      <c r="CE16" s="184"/>
      <c r="CF16" s="184"/>
      <c r="CG16" s="184"/>
      <c r="CH16" s="184"/>
      <c r="CI16" s="184"/>
      <c r="CJ16" s="184"/>
      <c r="CK16" s="184"/>
      <c r="CL16" s="184"/>
      <c r="CM16" s="184"/>
    </row>
    <row r="17" spans="1:73" ht="15.75" customHeight="1" x14ac:dyDescent="0.3">
      <c r="A17" s="19"/>
      <c r="C17" s="326"/>
      <c r="D17" s="19"/>
      <c r="E17" s="19" t="s">
        <v>289</v>
      </c>
      <c r="F17" s="19"/>
      <c r="G17" s="19"/>
      <c r="H17" s="19"/>
      <c r="I17" s="19"/>
      <c r="J17" s="19"/>
      <c r="K17" s="19"/>
      <c r="L17" s="19"/>
      <c r="M17" s="19"/>
      <c r="N17" s="19"/>
      <c r="O17" s="19"/>
      <c r="P17" s="19"/>
      <c r="Q17" s="669">
        <v>2</v>
      </c>
      <c r="R17" s="664"/>
      <c r="S17" s="448"/>
      <c r="T17" s="195"/>
      <c r="U17" s="195"/>
      <c r="V17" s="195"/>
      <c r="W17" s="195"/>
      <c r="X17" s="195"/>
      <c r="Y17" s="195"/>
      <c r="Z17" s="195"/>
      <c r="AA17" s="195"/>
      <c r="AB17" s="195"/>
      <c r="AC17" s="435"/>
      <c r="AD17" s="448"/>
      <c r="AE17" s="195"/>
      <c r="AF17" s="195"/>
      <c r="AG17" s="195"/>
      <c r="AH17" s="195"/>
      <c r="AI17" s="195"/>
      <c r="AJ17" s="195"/>
      <c r="AK17" s="195"/>
      <c r="AL17" s="195"/>
      <c r="AM17" s="195"/>
      <c r="AN17" s="435"/>
      <c r="AO17" s="448"/>
      <c r="AP17" s="195"/>
      <c r="AQ17" s="195"/>
      <c r="AR17" s="195"/>
      <c r="AS17" s="195"/>
      <c r="AT17" s="195"/>
      <c r="AU17" s="195"/>
      <c r="AV17" s="195"/>
      <c r="AW17" s="195"/>
      <c r="AX17" s="195"/>
      <c r="AY17" s="435"/>
      <c r="AZ17" s="448"/>
      <c r="BA17" s="195"/>
      <c r="BB17" s="195"/>
      <c r="BC17" s="195"/>
      <c r="BD17" s="195"/>
      <c r="BE17" s="195"/>
      <c r="BF17" s="195"/>
      <c r="BG17" s="195"/>
      <c r="BH17" s="195"/>
      <c r="BI17" s="195"/>
      <c r="BJ17" s="435"/>
      <c r="BK17" s="448"/>
      <c r="BL17" s="195"/>
      <c r="BM17" s="195"/>
      <c r="BN17" s="195"/>
      <c r="BO17" s="195"/>
      <c r="BP17" s="195"/>
      <c r="BQ17" s="195"/>
      <c r="BR17" s="195"/>
      <c r="BS17" s="195"/>
      <c r="BT17" s="195"/>
      <c r="BU17" s="435"/>
    </row>
    <row r="18" spans="1:73" ht="15.75" customHeight="1" x14ac:dyDescent="0.3">
      <c r="A18" s="19"/>
      <c r="C18" s="326"/>
      <c r="D18" s="19" t="s">
        <v>284</v>
      </c>
      <c r="E18" s="19"/>
      <c r="F18" s="19"/>
      <c r="G18" s="19"/>
      <c r="H18" s="19"/>
      <c r="I18" s="19"/>
      <c r="J18" s="19"/>
      <c r="K18" s="19"/>
      <c r="L18" s="19"/>
      <c r="M18" s="19"/>
      <c r="N18" s="19"/>
      <c r="O18" s="19"/>
      <c r="P18" s="19"/>
      <c r="Q18" s="664">
        <v>3</v>
      </c>
      <c r="R18" s="665"/>
      <c r="S18" s="448"/>
      <c r="T18" s="195"/>
      <c r="U18" s="195"/>
      <c r="V18" s="195"/>
      <c r="W18" s="195"/>
      <c r="X18" s="195"/>
      <c r="Y18" s="195"/>
      <c r="Z18" s="195"/>
      <c r="AA18" s="195"/>
      <c r="AB18" s="195"/>
      <c r="AC18" s="435"/>
      <c r="AD18" s="448"/>
      <c r="AE18" s="195"/>
      <c r="AF18" s="195"/>
      <c r="AG18" s="195"/>
      <c r="AH18" s="195"/>
      <c r="AI18" s="195"/>
      <c r="AJ18" s="195"/>
      <c r="AK18" s="195"/>
      <c r="AL18" s="195"/>
      <c r="AM18" s="195"/>
      <c r="AN18" s="435"/>
      <c r="AO18" s="448"/>
      <c r="AP18" s="195"/>
      <c r="AQ18" s="195"/>
      <c r="AR18" s="195"/>
      <c r="AS18" s="195"/>
      <c r="AT18" s="195"/>
      <c r="AU18" s="195"/>
      <c r="AV18" s="195"/>
      <c r="AW18" s="195"/>
      <c r="AX18" s="195"/>
      <c r="AY18" s="435"/>
      <c r="AZ18" s="448"/>
      <c r="BA18" s="195"/>
      <c r="BB18" s="195"/>
      <c r="BC18" s="195"/>
      <c r="BD18" s="195"/>
      <c r="BE18" s="195"/>
      <c r="BF18" s="195"/>
      <c r="BG18" s="195"/>
      <c r="BH18" s="195"/>
      <c r="BI18" s="195"/>
      <c r="BJ18" s="435"/>
      <c r="BK18" s="448"/>
      <c r="BL18" s="195"/>
      <c r="BM18" s="195"/>
      <c r="BN18" s="195"/>
      <c r="BO18" s="195"/>
      <c r="BP18" s="195"/>
      <c r="BQ18" s="195"/>
      <c r="BR18" s="195"/>
      <c r="BS18" s="195"/>
      <c r="BT18" s="195"/>
      <c r="BU18" s="435"/>
    </row>
    <row r="19" spans="1:73" ht="15.75" customHeight="1" x14ac:dyDescent="0.3">
      <c r="A19" s="19"/>
      <c r="C19" s="326"/>
      <c r="D19" s="19" t="s">
        <v>292</v>
      </c>
      <c r="E19" s="19"/>
      <c r="F19" s="19"/>
      <c r="G19" s="19"/>
      <c r="H19" s="19"/>
      <c r="I19" s="19"/>
      <c r="J19" s="19"/>
      <c r="K19" s="19"/>
      <c r="L19" s="19"/>
      <c r="M19" s="19"/>
      <c r="N19" s="19"/>
      <c r="O19" s="19"/>
      <c r="P19" s="19"/>
      <c r="Q19" s="664">
        <v>4</v>
      </c>
      <c r="R19" s="665"/>
      <c r="S19" s="448"/>
      <c r="T19" s="195"/>
      <c r="U19" s="195"/>
      <c r="V19" s="195"/>
      <c r="W19" s="195"/>
      <c r="X19" s="195"/>
      <c r="Y19" s="195"/>
      <c r="Z19" s="195"/>
      <c r="AA19" s="195"/>
      <c r="AB19" s="195"/>
      <c r="AC19" s="435"/>
      <c r="AD19" s="448"/>
      <c r="AE19" s="195"/>
      <c r="AF19" s="195"/>
      <c r="AG19" s="195"/>
      <c r="AH19" s="195"/>
      <c r="AI19" s="195"/>
      <c r="AJ19" s="195"/>
      <c r="AK19" s="195"/>
      <c r="AL19" s="195"/>
      <c r="AM19" s="195"/>
      <c r="AN19" s="435"/>
      <c r="AO19" s="448"/>
      <c r="AP19" s="195"/>
      <c r="AQ19" s="195"/>
      <c r="AR19" s="195"/>
      <c r="AS19" s="195"/>
      <c r="AT19" s="195"/>
      <c r="AU19" s="195"/>
      <c r="AV19" s="195"/>
      <c r="AW19" s="195"/>
      <c r="AX19" s="195"/>
      <c r="AY19" s="435"/>
      <c r="AZ19" s="448"/>
      <c r="BA19" s="195"/>
      <c r="BB19" s="195"/>
      <c r="BC19" s="195"/>
      <c r="BD19" s="195"/>
      <c r="BE19" s="195"/>
      <c r="BF19" s="195"/>
      <c r="BG19" s="195"/>
      <c r="BH19" s="195"/>
      <c r="BI19" s="195"/>
      <c r="BJ19" s="435"/>
      <c r="BK19" s="448"/>
      <c r="BL19" s="195"/>
      <c r="BM19" s="195"/>
      <c r="BN19" s="195"/>
      <c r="BO19" s="195"/>
      <c r="BP19" s="195"/>
      <c r="BQ19" s="195"/>
      <c r="BR19" s="195"/>
      <c r="BS19" s="195"/>
      <c r="BT19" s="195"/>
      <c r="BU19" s="435"/>
    </row>
    <row r="20" spans="1:73" ht="15.75" customHeight="1" x14ac:dyDescent="0.3">
      <c r="A20" s="19"/>
      <c r="C20" s="365"/>
      <c r="D20" s="19" t="s">
        <v>22</v>
      </c>
      <c r="E20" s="19"/>
      <c r="F20" s="19"/>
      <c r="G20" s="19"/>
      <c r="H20" s="19"/>
      <c r="I20" s="19"/>
      <c r="J20" s="19"/>
      <c r="K20" s="19"/>
      <c r="L20" s="19"/>
      <c r="M20" s="19"/>
      <c r="N20" s="19"/>
      <c r="O20" s="19"/>
      <c r="P20" s="19"/>
      <c r="Q20" s="664">
        <v>5</v>
      </c>
      <c r="R20" s="665"/>
      <c r="S20" s="448"/>
      <c r="T20" s="195"/>
      <c r="U20" s="195"/>
      <c r="V20" s="195"/>
      <c r="W20" s="195"/>
      <c r="X20" s="195"/>
      <c r="Y20" s="195"/>
      <c r="Z20" s="195"/>
      <c r="AA20" s="195"/>
      <c r="AB20" s="195"/>
      <c r="AC20" s="435"/>
      <c r="AD20" s="448"/>
      <c r="AE20" s="195"/>
      <c r="AF20" s="195"/>
      <c r="AG20" s="195"/>
      <c r="AH20" s="195"/>
      <c r="AI20" s="195"/>
      <c r="AJ20" s="195"/>
      <c r="AK20" s="195"/>
      <c r="AL20" s="195"/>
      <c r="AM20" s="195"/>
      <c r="AN20" s="435"/>
      <c r="AO20" s="448"/>
      <c r="AP20" s="195"/>
      <c r="AQ20" s="195"/>
      <c r="AR20" s="195"/>
      <c r="AS20" s="195"/>
      <c r="AT20" s="195"/>
      <c r="AU20" s="195"/>
      <c r="AV20" s="195"/>
      <c r="AW20" s="195"/>
      <c r="AX20" s="195"/>
      <c r="AY20" s="435"/>
      <c r="AZ20" s="448"/>
      <c r="BA20" s="195"/>
      <c r="BB20" s="195"/>
      <c r="BC20" s="195"/>
      <c r="BD20" s="195"/>
      <c r="BE20" s="195"/>
      <c r="BF20" s="195"/>
      <c r="BG20" s="195"/>
      <c r="BH20" s="195"/>
      <c r="BI20" s="195"/>
      <c r="BJ20" s="435"/>
      <c r="BK20" s="448"/>
      <c r="BL20" s="195"/>
      <c r="BM20" s="195"/>
      <c r="BN20" s="195"/>
      <c r="BO20" s="195"/>
      <c r="BP20" s="195"/>
      <c r="BQ20" s="195"/>
      <c r="BR20" s="195"/>
      <c r="BS20" s="195"/>
      <c r="BT20" s="195"/>
      <c r="BU20" s="435"/>
    </row>
    <row r="21" spans="1:73" ht="15.75" customHeight="1" x14ac:dyDescent="0.3">
      <c r="A21" s="19"/>
      <c r="C21" s="326"/>
      <c r="D21" s="19" t="s">
        <v>318</v>
      </c>
      <c r="E21" s="19"/>
      <c r="F21" s="19"/>
      <c r="G21" s="19"/>
      <c r="H21" s="19"/>
      <c r="I21" s="19"/>
      <c r="J21" s="19"/>
      <c r="K21" s="19"/>
      <c r="L21" s="19"/>
      <c r="M21" s="19"/>
      <c r="N21" s="19"/>
      <c r="O21" s="19"/>
      <c r="P21" s="19"/>
      <c r="Q21" s="669">
        <v>6</v>
      </c>
      <c r="R21" s="664"/>
      <c r="S21" s="175">
        <f>SUM(S22:S26)</f>
        <v>0</v>
      </c>
      <c r="T21" s="143">
        <f t="shared" ref="T21" si="0">SUM(T22:T26)</f>
        <v>0</v>
      </c>
      <c r="U21" s="143">
        <f t="shared" ref="U21:AE21" si="1">SUM(U22:U26)</f>
        <v>0</v>
      </c>
      <c r="V21" s="143">
        <f t="shared" si="1"/>
        <v>0</v>
      </c>
      <c r="W21" s="143">
        <f t="shared" si="1"/>
        <v>0</v>
      </c>
      <c r="X21" s="143">
        <f t="shared" si="1"/>
        <v>0</v>
      </c>
      <c r="Y21" s="143">
        <f t="shared" si="1"/>
        <v>0</v>
      </c>
      <c r="Z21" s="143">
        <f t="shared" si="1"/>
        <v>0</v>
      </c>
      <c r="AA21" s="143">
        <f t="shared" si="1"/>
        <v>0</v>
      </c>
      <c r="AB21" s="143">
        <f t="shared" si="1"/>
        <v>0</v>
      </c>
      <c r="AC21" s="166">
        <f t="shared" si="1"/>
        <v>0</v>
      </c>
      <c r="AD21" s="175">
        <f t="shared" si="1"/>
        <v>0</v>
      </c>
      <c r="AE21" s="143">
        <f t="shared" si="1"/>
        <v>0</v>
      </c>
      <c r="AF21" s="143">
        <f t="shared" ref="AF21:BU21" si="2">SUM(AF22:AF26)</f>
        <v>0</v>
      </c>
      <c r="AG21" s="143">
        <f t="shared" si="2"/>
        <v>0</v>
      </c>
      <c r="AH21" s="143">
        <f t="shared" si="2"/>
        <v>0</v>
      </c>
      <c r="AI21" s="143">
        <f t="shared" si="2"/>
        <v>0</v>
      </c>
      <c r="AJ21" s="143">
        <f t="shared" si="2"/>
        <v>0</v>
      </c>
      <c r="AK21" s="143">
        <f t="shared" si="2"/>
        <v>0</v>
      </c>
      <c r="AL21" s="143">
        <f t="shared" si="2"/>
        <v>0</v>
      </c>
      <c r="AM21" s="143">
        <f t="shared" si="2"/>
        <v>0</v>
      </c>
      <c r="AN21" s="166">
        <f t="shared" si="2"/>
        <v>0</v>
      </c>
      <c r="AO21" s="175">
        <f t="shared" si="2"/>
        <v>0</v>
      </c>
      <c r="AP21" s="143">
        <f t="shared" si="2"/>
        <v>0</v>
      </c>
      <c r="AQ21" s="143">
        <f t="shared" si="2"/>
        <v>0</v>
      </c>
      <c r="AR21" s="143">
        <f t="shared" si="2"/>
        <v>0</v>
      </c>
      <c r="AS21" s="143">
        <f t="shared" si="2"/>
        <v>0</v>
      </c>
      <c r="AT21" s="143">
        <f t="shared" si="2"/>
        <v>0</v>
      </c>
      <c r="AU21" s="143">
        <f t="shared" si="2"/>
        <v>0</v>
      </c>
      <c r="AV21" s="143">
        <f t="shared" si="2"/>
        <v>0</v>
      </c>
      <c r="AW21" s="143">
        <f t="shared" si="2"/>
        <v>0</v>
      </c>
      <c r="AX21" s="143">
        <f t="shared" si="2"/>
        <v>0</v>
      </c>
      <c r="AY21" s="166">
        <f t="shared" si="2"/>
        <v>0</v>
      </c>
      <c r="AZ21" s="175">
        <f t="shared" si="2"/>
        <v>0</v>
      </c>
      <c r="BA21" s="143">
        <f t="shared" si="2"/>
        <v>0</v>
      </c>
      <c r="BB21" s="143">
        <f t="shared" si="2"/>
        <v>0</v>
      </c>
      <c r="BC21" s="143">
        <f t="shared" si="2"/>
        <v>0</v>
      </c>
      <c r="BD21" s="143">
        <f t="shared" si="2"/>
        <v>0</v>
      </c>
      <c r="BE21" s="143">
        <f t="shared" si="2"/>
        <v>0</v>
      </c>
      <c r="BF21" s="143">
        <f t="shared" si="2"/>
        <v>0</v>
      </c>
      <c r="BG21" s="143">
        <f t="shared" si="2"/>
        <v>0</v>
      </c>
      <c r="BH21" s="143">
        <f t="shared" si="2"/>
        <v>0</v>
      </c>
      <c r="BI21" s="143">
        <f t="shared" si="2"/>
        <v>0</v>
      </c>
      <c r="BJ21" s="166">
        <f t="shared" si="2"/>
        <v>0</v>
      </c>
      <c r="BK21" s="175">
        <f t="shared" si="2"/>
        <v>0</v>
      </c>
      <c r="BL21" s="143">
        <f t="shared" si="2"/>
        <v>0</v>
      </c>
      <c r="BM21" s="143">
        <f t="shared" si="2"/>
        <v>0</v>
      </c>
      <c r="BN21" s="143">
        <f t="shared" si="2"/>
        <v>0</v>
      </c>
      <c r="BO21" s="143">
        <f t="shared" si="2"/>
        <v>0</v>
      </c>
      <c r="BP21" s="143">
        <f t="shared" si="2"/>
        <v>0</v>
      </c>
      <c r="BQ21" s="143">
        <f t="shared" si="2"/>
        <v>0</v>
      </c>
      <c r="BR21" s="143">
        <f t="shared" si="2"/>
        <v>0</v>
      </c>
      <c r="BS21" s="143">
        <f t="shared" si="2"/>
        <v>0</v>
      </c>
      <c r="BT21" s="143">
        <f t="shared" si="2"/>
        <v>0</v>
      </c>
      <c r="BU21" s="166">
        <f t="shared" si="2"/>
        <v>0</v>
      </c>
    </row>
    <row r="22" spans="1:73" ht="15.75" customHeight="1" x14ac:dyDescent="0.3">
      <c r="A22" s="19"/>
      <c r="C22" s="365"/>
      <c r="D22" s="19"/>
      <c r="E22" s="19" t="s">
        <v>23</v>
      </c>
      <c r="F22" s="19"/>
      <c r="G22" s="19"/>
      <c r="H22" s="19"/>
      <c r="I22" s="19"/>
      <c r="J22" s="19"/>
      <c r="K22" s="19"/>
      <c r="L22" s="19"/>
      <c r="M22" s="19"/>
      <c r="N22" s="19"/>
      <c r="O22" s="19"/>
      <c r="P22" s="19"/>
      <c r="Q22" s="660">
        <v>7</v>
      </c>
      <c r="R22" s="661"/>
      <c r="S22" s="448"/>
      <c r="T22" s="195"/>
      <c r="U22" s="195"/>
      <c r="V22" s="195"/>
      <c r="W22" s="195"/>
      <c r="X22" s="195"/>
      <c r="Y22" s="195"/>
      <c r="Z22" s="195"/>
      <c r="AA22" s="195"/>
      <c r="AB22" s="195"/>
      <c r="AC22" s="435"/>
      <c r="AD22" s="448"/>
      <c r="AE22" s="195"/>
      <c r="AF22" s="195"/>
      <c r="AG22" s="195"/>
      <c r="AH22" s="195"/>
      <c r="AI22" s="195"/>
      <c r="AJ22" s="195"/>
      <c r="AK22" s="195"/>
      <c r="AL22" s="195"/>
      <c r="AM22" s="195"/>
      <c r="AN22" s="435"/>
      <c r="AO22" s="448"/>
      <c r="AP22" s="195"/>
      <c r="AQ22" s="195"/>
      <c r="AR22" s="195"/>
      <c r="AS22" s="195"/>
      <c r="AT22" s="195"/>
      <c r="AU22" s="195"/>
      <c r="AV22" s="195"/>
      <c r="AW22" s="195"/>
      <c r="AX22" s="195"/>
      <c r="AY22" s="435"/>
      <c r="AZ22" s="448"/>
      <c r="BA22" s="195"/>
      <c r="BB22" s="195"/>
      <c r="BC22" s="195"/>
      <c r="BD22" s="195"/>
      <c r="BE22" s="195"/>
      <c r="BF22" s="195"/>
      <c r="BG22" s="195"/>
      <c r="BH22" s="195"/>
      <c r="BI22" s="195"/>
      <c r="BJ22" s="435"/>
      <c r="BK22" s="448"/>
      <c r="BL22" s="195"/>
      <c r="BM22" s="195"/>
      <c r="BN22" s="195"/>
      <c r="BO22" s="195"/>
      <c r="BP22" s="195"/>
      <c r="BQ22" s="195"/>
      <c r="BR22" s="195"/>
      <c r="BS22" s="195"/>
      <c r="BT22" s="195"/>
      <c r="BU22" s="435"/>
    </row>
    <row r="23" spans="1:73" ht="15.75" customHeight="1" x14ac:dyDescent="0.3">
      <c r="A23" s="19"/>
      <c r="C23" s="365"/>
      <c r="D23" s="19"/>
      <c r="E23" s="19" t="s">
        <v>24</v>
      </c>
      <c r="F23" s="19"/>
      <c r="G23" s="19"/>
      <c r="H23" s="19"/>
      <c r="I23" s="19"/>
      <c r="J23" s="19"/>
      <c r="K23" s="19"/>
      <c r="L23" s="19"/>
      <c r="M23" s="19"/>
      <c r="N23" s="19"/>
      <c r="O23" s="19"/>
      <c r="P23" s="19"/>
      <c r="Q23" s="669">
        <v>8</v>
      </c>
      <c r="R23" s="664"/>
      <c r="S23" s="448"/>
      <c r="T23" s="195"/>
      <c r="U23" s="195"/>
      <c r="V23" s="195"/>
      <c r="W23" s="195"/>
      <c r="X23" s="195"/>
      <c r="Y23" s="195"/>
      <c r="Z23" s="195"/>
      <c r="AA23" s="195"/>
      <c r="AB23" s="195"/>
      <c r="AC23" s="435"/>
      <c r="AD23" s="448"/>
      <c r="AE23" s="195"/>
      <c r="AF23" s="195"/>
      <c r="AG23" s="195"/>
      <c r="AH23" s="195"/>
      <c r="AI23" s="195"/>
      <c r="AJ23" s="195"/>
      <c r="AK23" s="195"/>
      <c r="AL23" s="195"/>
      <c r="AM23" s="195"/>
      <c r="AN23" s="435"/>
      <c r="AO23" s="448"/>
      <c r="AP23" s="195"/>
      <c r="AQ23" s="195"/>
      <c r="AR23" s="195"/>
      <c r="AS23" s="195"/>
      <c r="AT23" s="195"/>
      <c r="AU23" s="195"/>
      <c r="AV23" s="195"/>
      <c r="AW23" s="195"/>
      <c r="AX23" s="195"/>
      <c r="AY23" s="435"/>
      <c r="AZ23" s="448"/>
      <c r="BA23" s="195"/>
      <c r="BB23" s="195"/>
      <c r="BC23" s="195"/>
      <c r="BD23" s="195"/>
      <c r="BE23" s="195"/>
      <c r="BF23" s="195"/>
      <c r="BG23" s="195"/>
      <c r="BH23" s="195"/>
      <c r="BI23" s="195"/>
      <c r="BJ23" s="435"/>
      <c r="BK23" s="448"/>
      <c r="BL23" s="195"/>
      <c r="BM23" s="195"/>
      <c r="BN23" s="195"/>
      <c r="BO23" s="195"/>
      <c r="BP23" s="195"/>
      <c r="BQ23" s="195"/>
      <c r="BR23" s="195"/>
      <c r="BS23" s="195"/>
      <c r="BT23" s="195"/>
      <c r="BU23" s="435"/>
    </row>
    <row r="24" spans="1:73" ht="15.75" customHeight="1" x14ac:dyDescent="0.3">
      <c r="A24" s="19"/>
      <c r="C24" s="365"/>
      <c r="D24" s="19"/>
      <c r="E24" s="19" t="s">
        <v>25</v>
      </c>
      <c r="F24" s="19"/>
      <c r="G24" s="19"/>
      <c r="H24" s="19"/>
      <c r="I24" s="19"/>
      <c r="J24" s="19"/>
      <c r="K24" s="19"/>
      <c r="L24" s="19"/>
      <c r="M24" s="19"/>
      <c r="N24" s="19"/>
      <c r="O24" s="19"/>
      <c r="P24" s="19"/>
      <c r="Q24" s="664">
        <v>9</v>
      </c>
      <c r="R24" s="665"/>
      <c r="S24" s="448"/>
      <c r="T24" s="195"/>
      <c r="U24" s="195"/>
      <c r="V24" s="195"/>
      <c r="W24" s="195"/>
      <c r="X24" s="195"/>
      <c r="Y24" s="195"/>
      <c r="Z24" s="195"/>
      <c r="AA24" s="195"/>
      <c r="AB24" s="195"/>
      <c r="AC24" s="435"/>
      <c r="AD24" s="448"/>
      <c r="AE24" s="195"/>
      <c r="AF24" s="195"/>
      <c r="AG24" s="195"/>
      <c r="AH24" s="195"/>
      <c r="AI24" s="195"/>
      <c r="AJ24" s="195"/>
      <c r="AK24" s="195"/>
      <c r="AL24" s="195"/>
      <c r="AM24" s="195"/>
      <c r="AN24" s="435"/>
      <c r="AO24" s="448"/>
      <c r="AP24" s="195"/>
      <c r="AQ24" s="195"/>
      <c r="AR24" s="195"/>
      <c r="AS24" s="195"/>
      <c r="AT24" s="195"/>
      <c r="AU24" s="195"/>
      <c r="AV24" s="195"/>
      <c r="AW24" s="195"/>
      <c r="AX24" s="195"/>
      <c r="AY24" s="435"/>
      <c r="AZ24" s="448"/>
      <c r="BA24" s="195"/>
      <c r="BB24" s="195"/>
      <c r="BC24" s="195"/>
      <c r="BD24" s="195"/>
      <c r="BE24" s="195"/>
      <c r="BF24" s="195"/>
      <c r="BG24" s="195"/>
      <c r="BH24" s="195"/>
      <c r="BI24" s="195"/>
      <c r="BJ24" s="435"/>
      <c r="BK24" s="448"/>
      <c r="BL24" s="195"/>
      <c r="BM24" s="195"/>
      <c r="BN24" s="195"/>
      <c r="BO24" s="195"/>
      <c r="BP24" s="195"/>
      <c r="BQ24" s="195"/>
      <c r="BR24" s="195"/>
      <c r="BS24" s="195"/>
      <c r="BT24" s="195"/>
      <c r="BU24" s="435"/>
    </row>
    <row r="25" spans="1:73" ht="15.75" customHeight="1" x14ac:dyDescent="0.3">
      <c r="A25" s="19"/>
      <c r="C25" s="365"/>
      <c r="D25" s="19"/>
      <c r="E25" s="19" t="s">
        <v>26</v>
      </c>
      <c r="F25" s="19"/>
      <c r="G25" s="19"/>
      <c r="H25" s="19"/>
      <c r="I25" s="19"/>
      <c r="J25" s="19"/>
      <c r="K25" s="19"/>
      <c r="L25" s="19"/>
      <c r="M25" s="19"/>
      <c r="N25" s="19"/>
      <c r="O25" s="19"/>
      <c r="P25" s="19"/>
      <c r="Q25" s="668">
        <v>10</v>
      </c>
      <c r="R25" s="660"/>
      <c r="S25" s="448"/>
      <c r="T25" s="195"/>
      <c r="U25" s="195"/>
      <c r="V25" s="195"/>
      <c r="W25" s="195"/>
      <c r="X25" s="195"/>
      <c r="Y25" s="195"/>
      <c r="Z25" s="195"/>
      <c r="AA25" s="195"/>
      <c r="AB25" s="195"/>
      <c r="AC25" s="435"/>
      <c r="AD25" s="448"/>
      <c r="AE25" s="195"/>
      <c r="AF25" s="195"/>
      <c r="AG25" s="195"/>
      <c r="AH25" s="195"/>
      <c r="AI25" s="195"/>
      <c r="AJ25" s="195"/>
      <c r="AK25" s="195"/>
      <c r="AL25" s="195"/>
      <c r="AM25" s="195"/>
      <c r="AN25" s="435"/>
      <c r="AO25" s="448"/>
      <c r="AP25" s="195"/>
      <c r="AQ25" s="195"/>
      <c r="AR25" s="195"/>
      <c r="AS25" s="195"/>
      <c r="AT25" s="195"/>
      <c r="AU25" s="195"/>
      <c r="AV25" s="195"/>
      <c r="AW25" s="195"/>
      <c r="AX25" s="195"/>
      <c r="AY25" s="435"/>
      <c r="AZ25" s="448"/>
      <c r="BA25" s="195"/>
      <c r="BB25" s="195"/>
      <c r="BC25" s="195"/>
      <c r="BD25" s="195"/>
      <c r="BE25" s="195"/>
      <c r="BF25" s="195"/>
      <c r="BG25" s="195"/>
      <c r="BH25" s="195"/>
      <c r="BI25" s="195"/>
      <c r="BJ25" s="435"/>
      <c r="BK25" s="448"/>
      <c r="BL25" s="195"/>
      <c r="BM25" s="195"/>
      <c r="BN25" s="195"/>
      <c r="BO25" s="195"/>
      <c r="BP25" s="195"/>
      <c r="BQ25" s="195"/>
      <c r="BR25" s="195"/>
      <c r="BS25" s="195"/>
      <c r="BT25" s="195"/>
      <c r="BU25" s="435"/>
    </row>
    <row r="26" spans="1:73" ht="15.75" customHeight="1" x14ac:dyDescent="0.3">
      <c r="A26" s="19"/>
      <c r="C26" s="365"/>
      <c r="D26" s="19"/>
      <c r="E26" s="19" t="s">
        <v>27</v>
      </c>
      <c r="F26" s="19"/>
      <c r="G26" s="19"/>
      <c r="H26" s="19"/>
      <c r="I26" s="19"/>
      <c r="J26" s="19"/>
      <c r="K26" s="19"/>
      <c r="L26" s="19"/>
      <c r="M26" s="19"/>
      <c r="N26" s="19"/>
      <c r="O26" s="19"/>
      <c r="P26" s="19"/>
      <c r="Q26" s="669">
        <v>11</v>
      </c>
      <c r="R26" s="664"/>
      <c r="S26" s="448"/>
      <c r="T26" s="195"/>
      <c r="U26" s="195"/>
      <c r="V26" s="195"/>
      <c r="W26" s="195"/>
      <c r="X26" s="195"/>
      <c r="Y26" s="195"/>
      <c r="Z26" s="195"/>
      <c r="AA26" s="195"/>
      <c r="AB26" s="195"/>
      <c r="AC26" s="435"/>
      <c r="AD26" s="448"/>
      <c r="AE26" s="195"/>
      <c r="AF26" s="195"/>
      <c r="AG26" s="195"/>
      <c r="AH26" s="195"/>
      <c r="AI26" s="195"/>
      <c r="AJ26" s="195"/>
      <c r="AK26" s="195"/>
      <c r="AL26" s="195"/>
      <c r="AM26" s="195"/>
      <c r="AN26" s="435"/>
      <c r="AO26" s="448"/>
      <c r="AP26" s="195"/>
      <c r="AQ26" s="195"/>
      <c r="AR26" s="195"/>
      <c r="AS26" s="195"/>
      <c r="AT26" s="195"/>
      <c r="AU26" s="195"/>
      <c r="AV26" s="195"/>
      <c r="AW26" s="195"/>
      <c r="AX26" s="195"/>
      <c r="AY26" s="435"/>
      <c r="AZ26" s="448"/>
      <c r="BA26" s="195"/>
      <c r="BB26" s="195"/>
      <c r="BC26" s="195"/>
      <c r="BD26" s="195"/>
      <c r="BE26" s="195"/>
      <c r="BF26" s="195"/>
      <c r="BG26" s="195"/>
      <c r="BH26" s="195"/>
      <c r="BI26" s="195"/>
      <c r="BJ26" s="435"/>
      <c r="BK26" s="448"/>
      <c r="BL26" s="195"/>
      <c r="BM26" s="195"/>
      <c r="BN26" s="195"/>
      <c r="BO26" s="195"/>
      <c r="BP26" s="195"/>
      <c r="BQ26" s="195"/>
      <c r="BR26" s="195"/>
      <c r="BS26" s="195"/>
      <c r="BT26" s="195"/>
      <c r="BU26" s="435"/>
    </row>
    <row r="27" spans="1:73" ht="15.75" customHeight="1" x14ac:dyDescent="0.25">
      <c r="A27" s="19"/>
      <c r="C27" s="365"/>
      <c r="D27" s="19" t="s">
        <v>314</v>
      </c>
      <c r="E27" s="19"/>
      <c r="F27" s="19"/>
      <c r="G27" s="19"/>
      <c r="H27" s="19"/>
      <c r="I27" s="19"/>
      <c r="J27" s="19"/>
      <c r="K27" s="19"/>
      <c r="L27" s="19"/>
      <c r="M27" s="19"/>
      <c r="N27" s="19"/>
      <c r="O27" s="19"/>
      <c r="P27" s="19"/>
      <c r="Q27" s="664">
        <v>12</v>
      </c>
      <c r="R27" s="665"/>
      <c r="S27" s="175">
        <f>SUM(S28:S34)</f>
        <v>0</v>
      </c>
      <c r="T27" s="143">
        <f t="shared" ref="T27:AC27" si="3">SUM(T28:T34)</f>
        <v>0</v>
      </c>
      <c r="U27" s="143">
        <f t="shared" si="3"/>
        <v>0</v>
      </c>
      <c r="V27" s="143">
        <f t="shared" si="3"/>
        <v>0</v>
      </c>
      <c r="W27" s="143">
        <f t="shared" si="3"/>
        <v>0</v>
      </c>
      <c r="X27" s="143">
        <f t="shared" si="3"/>
        <v>0</v>
      </c>
      <c r="Y27" s="143">
        <f t="shared" si="3"/>
        <v>0</v>
      </c>
      <c r="Z27" s="143">
        <f t="shared" si="3"/>
        <v>0</v>
      </c>
      <c r="AA27" s="143">
        <f t="shared" si="3"/>
        <v>0</v>
      </c>
      <c r="AB27" s="143">
        <f t="shared" si="3"/>
        <v>0</v>
      </c>
      <c r="AC27" s="166">
        <f t="shared" si="3"/>
        <v>0</v>
      </c>
      <c r="AD27" s="175">
        <f t="shared" ref="AD27" si="4">SUM(AD28:AD34)</f>
        <v>0</v>
      </c>
      <c r="AE27" s="143">
        <f t="shared" ref="AE27" si="5">SUM(AE28:AE34)</f>
        <v>0</v>
      </c>
      <c r="AF27" s="143">
        <f t="shared" ref="AF27" si="6">SUM(AF28:AF34)</f>
        <v>0</v>
      </c>
      <c r="AG27" s="143">
        <f t="shared" ref="AG27" si="7">SUM(AG28:AG34)</f>
        <v>0</v>
      </c>
      <c r="AH27" s="143">
        <f t="shared" ref="AH27" si="8">SUM(AH28:AH34)</f>
        <v>0</v>
      </c>
      <c r="AI27" s="143">
        <f t="shared" ref="AI27" si="9">SUM(AI28:AI34)</f>
        <v>0</v>
      </c>
      <c r="AJ27" s="143">
        <f t="shared" ref="AJ27" si="10">SUM(AJ28:AJ34)</f>
        <v>0</v>
      </c>
      <c r="AK27" s="143">
        <f t="shared" ref="AK27" si="11">SUM(AK28:AK34)</f>
        <v>0</v>
      </c>
      <c r="AL27" s="143">
        <f t="shared" ref="AL27" si="12">SUM(AL28:AL34)</f>
        <v>0</v>
      </c>
      <c r="AM27" s="143">
        <f t="shared" ref="AM27" si="13">SUM(AM28:AM34)</f>
        <v>0</v>
      </c>
      <c r="AN27" s="166">
        <f t="shared" ref="AN27" si="14">SUM(AN28:AN34)</f>
        <v>0</v>
      </c>
      <c r="AO27" s="175">
        <f t="shared" ref="AO27" si="15">SUM(AO28:AO34)</f>
        <v>0</v>
      </c>
      <c r="AP27" s="143">
        <f t="shared" ref="AP27" si="16">SUM(AP28:AP34)</f>
        <v>0</v>
      </c>
      <c r="AQ27" s="143">
        <f t="shared" ref="AQ27" si="17">SUM(AQ28:AQ34)</f>
        <v>0</v>
      </c>
      <c r="AR27" s="143">
        <f t="shared" ref="AR27" si="18">SUM(AR28:AR34)</f>
        <v>0</v>
      </c>
      <c r="AS27" s="143">
        <f t="shared" ref="AS27" si="19">SUM(AS28:AS34)</f>
        <v>0</v>
      </c>
      <c r="AT27" s="143">
        <f t="shared" ref="AT27" si="20">SUM(AT28:AT34)</f>
        <v>0</v>
      </c>
      <c r="AU27" s="143">
        <f t="shared" ref="AU27" si="21">SUM(AU28:AU34)</f>
        <v>0</v>
      </c>
      <c r="AV27" s="143">
        <f t="shared" ref="AV27" si="22">SUM(AV28:AV34)</f>
        <v>0</v>
      </c>
      <c r="AW27" s="143">
        <f t="shared" ref="AW27" si="23">SUM(AW28:AW34)</f>
        <v>0</v>
      </c>
      <c r="AX27" s="143">
        <f t="shared" ref="AX27" si="24">SUM(AX28:AX34)</f>
        <v>0</v>
      </c>
      <c r="AY27" s="166">
        <f t="shared" ref="AY27" si="25">SUM(AY28:AY34)</f>
        <v>0</v>
      </c>
      <c r="AZ27" s="175">
        <f t="shared" ref="AZ27" si="26">SUM(AZ28:AZ34)</f>
        <v>0</v>
      </c>
      <c r="BA27" s="143">
        <f t="shared" ref="BA27" si="27">SUM(BA28:BA34)</f>
        <v>0</v>
      </c>
      <c r="BB27" s="143">
        <f t="shared" ref="BB27" si="28">SUM(BB28:BB34)</f>
        <v>0</v>
      </c>
      <c r="BC27" s="143">
        <f t="shared" ref="BC27" si="29">SUM(BC28:BC34)</f>
        <v>0</v>
      </c>
      <c r="BD27" s="143">
        <f t="shared" ref="BD27" si="30">SUM(BD28:BD34)</f>
        <v>0</v>
      </c>
      <c r="BE27" s="143">
        <f t="shared" ref="BE27" si="31">SUM(BE28:BE34)</f>
        <v>0</v>
      </c>
      <c r="BF27" s="143">
        <f t="shared" ref="BF27" si="32">SUM(BF28:BF34)</f>
        <v>0</v>
      </c>
      <c r="BG27" s="143">
        <f t="shared" ref="BG27" si="33">SUM(BG28:BG34)</f>
        <v>0</v>
      </c>
      <c r="BH27" s="143">
        <f t="shared" ref="BH27" si="34">SUM(BH28:BH34)</f>
        <v>0</v>
      </c>
      <c r="BI27" s="143">
        <f t="shared" ref="BI27" si="35">SUM(BI28:BI34)</f>
        <v>0</v>
      </c>
      <c r="BJ27" s="166">
        <f t="shared" ref="BJ27" si="36">SUM(BJ28:BJ34)</f>
        <v>0</v>
      </c>
      <c r="BK27" s="175">
        <f t="shared" ref="BK27" si="37">SUM(BK28:BK34)</f>
        <v>0</v>
      </c>
      <c r="BL27" s="143">
        <f t="shared" ref="BL27" si="38">SUM(BL28:BL34)</f>
        <v>0</v>
      </c>
      <c r="BM27" s="143">
        <f t="shared" ref="BM27" si="39">SUM(BM28:BM34)</f>
        <v>0</v>
      </c>
      <c r="BN27" s="143">
        <f t="shared" ref="BN27" si="40">SUM(BN28:BN34)</f>
        <v>0</v>
      </c>
      <c r="BO27" s="143">
        <f t="shared" ref="BO27" si="41">SUM(BO28:BO34)</f>
        <v>0</v>
      </c>
      <c r="BP27" s="143">
        <f t="shared" ref="BP27" si="42">SUM(BP28:BP34)</f>
        <v>0</v>
      </c>
      <c r="BQ27" s="143">
        <f t="shared" ref="BQ27" si="43">SUM(BQ28:BQ34)</f>
        <v>0</v>
      </c>
      <c r="BR27" s="143">
        <f t="shared" ref="BR27" si="44">SUM(BR28:BR34)</f>
        <v>0</v>
      </c>
      <c r="BS27" s="143">
        <f t="shared" ref="BS27" si="45">SUM(BS28:BS34)</f>
        <v>0</v>
      </c>
      <c r="BT27" s="143">
        <f t="shared" ref="BT27" si="46">SUM(BT28:BT34)</f>
        <v>0</v>
      </c>
      <c r="BU27" s="166">
        <f t="shared" ref="BU27" si="47">SUM(BU28:BU34)</f>
        <v>0</v>
      </c>
    </row>
    <row r="28" spans="1:73" ht="15.75" customHeight="1" x14ac:dyDescent="0.25">
      <c r="A28" s="19"/>
      <c r="C28" s="365"/>
      <c r="D28" s="19"/>
      <c r="E28" s="19" t="s">
        <v>31</v>
      </c>
      <c r="F28" s="19"/>
      <c r="G28" s="19"/>
      <c r="H28" s="19"/>
      <c r="I28" s="19"/>
      <c r="J28" s="19"/>
      <c r="K28" s="19"/>
      <c r="L28" s="19"/>
      <c r="M28" s="19"/>
      <c r="N28" s="19"/>
      <c r="O28" s="19"/>
      <c r="P28" s="19"/>
      <c r="Q28" s="664">
        <v>13</v>
      </c>
      <c r="R28" s="665"/>
      <c r="S28" s="449"/>
      <c r="T28" s="436"/>
      <c r="U28" s="436"/>
      <c r="V28" s="436"/>
      <c r="W28" s="436"/>
      <c r="X28" s="436"/>
      <c r="Y28" s="436"/>
      <c r="Z28" s="436"/>
      <c r="AA28" s="436"/>
      <c r="AB28" s="436"/>
      <c r="AC28" s="441"/>
      <c r="AD28" s="449"/>
      <c r="AE28" s="436"/>
      <c r="AF28" s="436"/>
      <c r="AG28" s="436"/>
      <c r="AH28" s="436"/>
      <c r="AI28" s="436"/>
      <c r="AJ28" s="436"/>
      <c r="AK28" s="436"/>
      <c r="AL28" s="436"/>
      <c r="AM28" s="436"/>
      <c r="AN28" s="441"/>
      <c r="AO28" s="449"/>
      <c r="AP28" s="436"/>
      <c r="AQ28" s="436"/>
      <c r="AR28" s="436"/>
      <c r="AS28" s="436"/>
      <c r="AT28" s="436"/>
      <c r="AU28" s="436"/>
      <c r="AV28" s="436"/>
      <c r="AW28" s="436"/>
      <c r="AX28" s="436"/>
      <c r="AY28" s="441"/>
      <c r="AZ28" s="449"/>
      <c r="BA28" s="436"/>
      <c r="BB28" s="436"/>
      <c r="BC28" s="436"/>
      <c r="BD28" s="436"/>
      <c r="BE28" s="436"/>
      <c r="BF28" s="436"/>
      <c r="BG28" s="436"/>
      <c r="BH28" s="436"/>
      <c r="BI28" s="436"/>
      <c r="BJ28" s="441"/>
      <c r="BK28" s="449"/>
      <c r="BL28" s="436"/>
      <c r="BM28" s="436"/>
      <c r="BN28" s="436"/>
      <c r="BO28" s="436"/>
      <c r="BP28" s="436"/>
      <c r="BQ28" s="436"/>
      <c r="BR28" s="436"/>
      <c r="BS28" s="436"/>
      <c r="BT28" s="436"/>
      <c r="BU28" s="441"/>
    </row>
    <row r="29" spans="1:73" ht="15.75" customHeight="1" x14ac:dyDescent="0.25">
      <c r="A29" s="19"/>
      <c r="C29" s="365"/>
      <c r="D29" s="19"/>
      <c r="E29" s="19" t="s">
        <v>32</v>
      </c>
      <c r="F29" s="19"/>
      <c r="G29" s="19"/>
      <c r="H29" s="19"/>
      <c r="I29" s="19"/>
      <c r="J29" s="19"/>
      <c r="K29" s="19"/>
      <c r="L29" s="19"/>
      <c r="M29" s="19"/>
      <c r="N29" s="19"/>
      <c r="O29" s="19"/>
      <c r="P29" s="19"/>
      <c r="Q29" s="664">
        <v>14</v>
      </c>
      <c r="R29" s="665"/>
      <c r="S29" s="449"/>
      <c r="T29" s="436"/>
      <c r="U29" s="436"/>
      <c r="V29" s="436"/>
      <c r="W29" s="436"/>
      <c r="X29" s="436"/>
      <c r="Y29" s="436"/>
      <c r="Z29" s="436"/>
      <c r="AA29" s="436"/>
      <c r="AB29" s="436"/>
      <c r="AC29" s="441"/>
      <c r="AD29" s="449"/>
      <c r="AE29" s="436"/>
      <c r="AF29" s="436"/>
      <c r="AG29" s="436"/>
      <c r="AH29" s="436"/>
      <c r="AI29" s="436"/>
      <c r="AJ29" s="436"/>
      <c r="AK29" s="436"/>
      <c r="AL29" s="436"/>
      <c r="AM29" s="436"/>
      <c r="AN29" s="441"/>
      <c r="AO29" s="449"/>
      <c r="AP29" s="436"/>
      <c r="AQ29" s="436"/>
      <c r="AR29" s="436"/>
      <c r="AS29" s="436"/>
      <c r="AT29" s="436"/>
      <c r="AU29" s="436"/>
      <c r="AV29" s="436"/>
      <c r="AW29" s="436"/>
      <c r="AX29" s="436"/>
      <c r="AY29" s="441"/>
      <c r="AZ29" s="449"/>
      <c r="BA29" s="436"/>
      <c r="BB29" s="436"/>
      <c r="BC29" s="436"/>
      <c r="BD29" s="436"/>
      <c r="BE29" s="436"/>
      <c r="BF29" s="436"/>
      <c r="BG29" s="436"/>
      <c r="BH29" s="436"/>
      <c r="BI29" s="436"/>
      <c r="BJ29" s="441"/>
      <c r="BK29" s="449"/>
      <c r="BL29" s="436"/>
      <c r="BM29" s="436"/>
      <c r="BN29" s="436"/>
      <c r="BO29" s="436"/>
      <c r="BP29" s="436"/>
      <c r="BQ29" s="436"/>
      <c r="BR29" s="436"/>
      <c r="BS29" s="436"/>
      <c r="BT29" s="436"/>
      <c r="BU29" s="441"/>
    </row>
    <row r="30" spans="1:73" ht="15.75" customHeight="1" x14ac:dyDescent="0.25">
      <c r="A30" s="19"/>
      <c r="C30" s="365"/>
      <c r="D30" s="19"/>
      <c r="E30" s="19" t="s">
        <v>33</v>
      </c>
      <c r="F30" s="19"/>
      <c r="G30" s="19"/>
      <c r="H30" s="19"/>
      <c r="I30" s="19"/>
      <c r="J30" s="19"/>
      <c r="K30" s="19"/>
      <c r="L30" s="19"/>
      <c r="M30" s="19"/>
      <c r="N30" s="19"/>
      <c r="O30" s="19"/>
      <c r="P30" s="19"/>
      <c r="Q30" s="664">
        <v>15</v>
      </c>
      <c r="R30" s="665"/>
      <c r="S30" s="449"/>
      <c r="T30" s="436"/>
      <c r="U30" s="436"/>
      <c r="V30" s="436"/>
      <c r="W30" s="436"/>
      <c r="X30" s="436"/>
      <c r="Y30" s="436"/>
      <c r="Z30" s="436"/>
      <c r="AA30" s="436"/>
      <c r="AB30" s="436"/>
      <c r="AC30" s="441"/>
      <c r="AD30" s="449"/>
      <c r="AE30" s="436"/>
      <c r="AF30" s="436"/>
      <c r="AG30" s="436"/>
      <c r="AH30" s="436"/>
      <c r="AI30" s="436"/>
      <c r="AJ30" s="436"/>
      <c r="AK30" s="436"/>
      <c r="AL30" s="436"/>
      <c r="AM30" s="436"/>
      <c r="AN30" s="441"/>
      <c r="AO30" s="449"/>
      <c r="AP30" s="436"/>
      <c r="AQ30" s="436"/>
      <c r="AR30" s="436"/>
      <c r="AS30" s="436"/>
      <c r="AT30" s="436"/>
      <c r="AU30" s="436"/>
      <c r="AV30" s="436"/>
      <c r="AW30" s="436"/>
      <c r="AX30" s="436"/>
      <c r="AY30" s="441"/>
      <c r="AZ30" s="449"/>
      <c r="BA30" s="436"/>
      <c r="BB30" s="436"/>
      <c r="BC30" s="436"/>
      <c r="BD30" s="436"/>
      <c r="BE30" s="436"/>
      <c r="BF30" s="436"/>
      <c r="BG30" s="436"/>
      <c r="BH30" s="436"/>
      <c r="BI30" s="436"/>
      <c r="BJ30" s="441"/>
      <c r="BK30" s="449"/>
      <c r="BL30" s="436"/>
      <c r="BM30" s="436"/>
      <c r="BN30" s="436"/>
      <c r="BO30" s="436"/>
      <c r="BP30" s="436"/>
      <c r="BQ30" s="436"/>
      <c r="BR30" s="436"/>
      <c r="BS30" s="436"/>
      <c r="BT30" s="436"/>
      <c r="BU30" s="441"/>
    </row>
    <row r="31" spans="1:73" ht="15.75" customHeight="1" x14ac:dyDescent="0.25">
      <c r="A31" s="19"/>
      <c r="C31" s="365"/>
      <c r="D31" s="19"/>
      <c r="E31" s="19" t="s">
        <v>34</v>
      </c>
      <c r="F31" s="19"/>
      <c r="G31" s="19"/>
      <c r="H31" s="19"/>
      <c r="I31" s="19"/>
      <c r="J31" s="19"/>
      <c r="K31" s="19"/>
      <c r="L31" s="19"/>
      <c r="M31" s="19"/>
      <c r="N31" s="19"/>
      <c r="O31" s="19"/>
      <c r="P31" s="19"/>
      <c r="Q31" s="664">
        <v>16</v>
      </c>
      <c r="R31" s="665"/>
      <c r="S31" s="449"/>
      <c r="T31" s="436"/>
      <c r="U31" s="436"/>
      <c r="V31" s="436"/>
      <c r="W31" s="436"/>
      <c r="X31" s="436"/>
      <c r="Y31" s="436"/>
      <c r="Z31" s="436"/>
      <c r="AA31" s="436"/>
      <c r="AB31" s="436"/>
      <c r="AC31" s="441"/>
      <c r="AD31" s="449"/>
      <c r="AE31" s="436"/>
      <c r="AF31" s="436"/>
      <c r="AG31" s="436"/>
      <c r="AH31" s="436"/>
      <c r="AI31" s="436"/>
      <c r="AJ31" s="436"/>
      <c r="AK31" s="436"/>
      <c r="AL31" s="436"/>
      <c r="AM31" s="436"/>
      <c r="AN31" s="441"/>
      <c r="AO31" s="449"/>
      <c r="AP31" s="436"/>
      <c r="AQ31" s="436"/>
      <c r="AR31" s="436"/>
      <c r="AS31" s="436"/>
      <c r="AT31" s="436"/>
      <c r="AU31" s="436"/>
      <c r="AV31" s="436"/>
      <c r="AW31" s="436"/>
      <c r="AX31" s="436"/>
      <c r="AY31" s="441"/>
      <c r="AZ31" s="449"/>
      <c r="BA31" s="436"/>
      <c r="BB31" s="436"/>
      <c r="BC31" s="436"/>
      <c r="BD31" s="436"/>
      <c r="BE31" s="436"/>
      <c r="BF31" s="436"/>
      <c r="BG31" s="436"/>
      <c r="BH31" s="436"/>
      <c r="BI31" s="436"/>
      <c r="BJ31" s="441"/>
      <c r="BK31" s="449"/>
      <c r="BL31" s="436"/>
      <c r="BM31" s="436"/>
      <c r="BN31" s="436"/>
      <c r="BO31" s="436"/>
      <c r="BP31" s="436"/>
      <c r="BQ31" s="436"/>
      <c r="BR31" s="436"/>
      <c r="BS31" s="436"/>
      <c r="BT31" s="436"/>
      <c r="BU31" s="441"/>
    </row>
    <row r="32" spans="1:73" ht="15.75" customHeight="1" x14ac:dyDescent="0.25">
      <c r="A32" s="19"/>
      <c r="C32" s="365"/>
      <c r="D32" s="19"/>
      <c r="E32" s="19" t="s">
        <v>35</v>
      </c>
      <c r="F32" s="19"/>
      <c r="G32" s="19"/>
      <c r="H32" s="19"/>
      <c r="I32" s="19"/>
      <c r="J32" s="19"/>
      <c r="K32" s="19"/>
      <c r="L32" s="19"/>
      <c r="M32" s="19"/>
      <c r="N32" s="19"/>
      <c r="O32" s="19"/>
      <c r="P32" s="19"/>
      <c r="Q32" s="668">
        <v>17</v>
      </c>
      <c r="R32" s="660"/>
      <c r="S32" s="449"/>
      <c r="T32" s="436"/>
      <c r="U32" s="436"/>
      <c r="V32" s="436"/>
      <c r="W32" s="436"/>
      <c r="X32" s="436"/>
      <c r="Y32" s="436"/>
      <c r="Z32" s="436"/>
      <c r="AA32" s="436"/>
      <c r="AB32" s="436"/>
      <c r="AC32" s="441"/>
      <c r="AD32" s="449"/>
      <c r="AE32" s="436"/>
      <c r="AF32" s="436"/>
      <c r="AG32" s="436"/>
      <c r="AH32" s="436"/>
      <c r="AI32" s="436"/>
      <c r="AJ32" s="436"/>
      <c r="AK32" s="436"/>
      <c r="AL32" s="436"/>
      <c r="AM32" s="436"/>
      <c r="AN32" s="441"/>
      <c r="AO32" s="449"/>
      <c r="AP32" s="436"/>
      <c r="AQ32" s="436"/>
      <c r="AR32" s="436"/>
      <c r="AS32" s="436"/>
      <c r="AT32" s="436"/>
      <c r="AU32" s="436"/>
      <c r="AV32" s="436"/>
      <c r="AW32" s="436"/>
      <c r="AX32" s="436"/>
      <c r="AY32" s="441"/>
      <c r="AZ32" s="449"/>
      <c r="BA32" s="436"/>
      <c r="BB32" s="436"/>
      <c r="BC32" s="436"/>
      <c r="BD32" s="436"/>
      <c r="BE32" s="436"/>
      <c r="BF32" s="436"/>
      <c r="BG32" s="436"/>
      <c r="BH32" s="436"/>
      <c r="BI32" s="436"/>
      <c r="BJ32" s="441"/>
      <c r="BK32" s="449"/>
      <c r="BL32" s="436"/>
      <c r="BM32" s="436"/>
      <c r="BN32" s="436"/>
      <c r="BO32" s="436"/>
      <c r="BP32" s="436"/>
      <c r="BQ32" s="436"/>
      <c r="BR32" s="436"/>
      <c r="BS32" s="436"/>
      <c r="BT32" s="436"/>
      <c r="BU32" s="441"/>
    </row>
    <row r="33" spans="1:91" ht="15.75" customHeight="1" x14ac:dyDescent="0.25">
      <c r="A33" s="19"/>
      <c r="C33" s="365"/>
      <c r="D33" s="19"/>
      <c r="E33" s="19" t="s">
        <v>36</v>
      </c>
      <c r="F33" s="19"/>
      <c r="G33" s="19"/>
      <c r="H33" s="19"/>
      <c r="I33" s="19"/>
      <c r="J33" s="19"/>
      <c r="K33" s="19"/>
      <c r="L33" s="19"/>
      <c r="M33" s="19"/>
      <c r="N33" s="19"/>
      <c r="O33" s="19"/>
      <c r="P33" s="19"/>
      <c r="Q33" s="664">
        <v>18</v>
      </c>
      <c r="R33" s="665"/>
      <c r="S33" s="449"/>
      <c r="T33" s="436"/>
      <c r="U33" s="436"/>
      <c r="V33" s="436"/>
      <c r="W33" s="436"/>
      <c r="X33" s="436"/>
      <c r="Y33" s="436"/>
      <c r="Z33" s="436"/>
      <c r="AA33" s="436"/>
      <c r="AB33" s="436"/>
      <c r="AC33" s="441"/>
      <c r="AD33" s="449"/>
      <c r="AE33" s="436"/>
      <c r="AF33" s="436"/>
      <c r="AG33" s="436"/>
      <c r="AH33" s="436"/>
      <c r="AI33" s="436"/>
      <c r="AJ33" s="436"/>
      <c r="AK33" s="436"/>
      <c r="AL33" s="436"/>
      <c r="AM33" s="436"/>
      <c r="AN33" s="441"/>
      <c r="AO33" s="449"/>
      <c r="AP33" s="436"/>
      <c r="AQ33" s="436"/>
      <c r="AR33" s="436"/>
      <c r="AS33" s="436"/>
      <c r="AT33" s="436"/>
      <c r="AU33" s="436"/>
      <c r="AV33" s="436"/>
      <c r="AW33" s="436"/>
      <c r="AX33" s="436"/>
      <c r="AY33" s="441"/>
      <c r="AZ33" s="449"/>
      <c r="BA33" s="436"/>
      <c r="BB33" s="436"/>
      <c r="BC33" s="436"/>
      <c r="BD33" s="436"/>
      <c r="BE33" s="436"/>
      <c r="BF33" s="436"/>
      <c r="BG33" s="436"/>
      <c r="BH33" s="436"/>
      <c r="BI33" s="436"/>
      <c r="BJ33" s="441"/>
      <c r="BK33" s="449"/>
      <c r="BL33" s="436"/>
      <c r="BM33" s="436"/>
      <c r="BN33" s="436"/>
      <c r="BO33" s="436"/>
      <c r="BP33" s="436"/>
      <c r="BQ33" s="436"/>
      <c r="BR33" s="436"/>
      <c r="BS33" s="436"/>
      <c r="BT33" s="436"/>
      <c r="BU33" s="441"/>
    </row>
    <row r="34" spans="1:91" ht="15.75" customHeight="1" x14ac:dyDescent="0.25">
      <c r="A34" s="19"/>
      <c r="C34" s="365"/>
      <c r="D34" s="19"/>
      <c r="E34" s="19" t="s">
        <v>37</v>
      </c>
      <c r="F34" s="19"/>
      <c r="G34" s="19"/>
      <c r="H34" s="19"/>
      <c r="I34" s="19"/>
      <c r="J34" s="19"/>
      <c r="K34" s="19"/>
      <c r="L34" s="19"/>
      <c r="M34" s="19"/>
      <c r="N34" s="19"/>
      <c r="O34" s="19"/>
      <c r="P34" s="19"/>
      <c r="Q34" s="664">
        <v>19</v>
      </c>
      <c r="R34" s="665"/>
      <c r="S34" s="449"/>
      <c r="T34" s="436"/>
      <c r="U34" s="436"/>
      <c r="V34" s="436"/>
      <c r="W34" s="436"/>
      <c r="X34" s="436"/>
      <c r="Y34" s="436"/>
      <c r="Z34" s="436"/>
      <c r="AA34" s="436"/>
      <c r="AB34" s="436"/>
      <c r="AC34" s="441"/>
      <c r="AD34" s="449"/>
      <c r="AE34" s="436"/>
      <c r="AF34" s="436"/>
      <c r="AG34" s="436"/>
      <c r="AH34" s="436"/>
      <c r="AI34" s="436"/>
      <c r="AJ34" s="436"/>
      <c r="AK34" s="436"/>
      <c r="AL34" s="436"/>
      <c r="AM34" s="436"/>
      <c r="AN34" s="441"/>
      <c r="AO34" s="449"/>
      <c r="AP34" s="436"/>
      <c r="AQ34" s="436"/>
      <c r="AR34" s="436"/>
      <c r="AS34" s="436"/>
      <c r="AT34" s="436"/>
      <c r="AU34" s="436"/>
      <c r="AV34" s="436"/>
      <c r="AW34" s="436"/>
      <c r="AX34" s="436"/>
      <c r="AY34" s="441"/>
      <c r="AZ34" s="449"/>
      <c r="BA34" s="436"/>
      <c r="BB34" s="436"/>
      <c r="BC34" s="436"/>
      <c r="BD34" s="436"/>
      <c r="BE34" s="436"/>
      <c r="BF34" s="436"/>
      <c r="BG34" s="436"/>
      <c r="BH34" s="436"/>
      <c r="BI34" s="436"/>
      <c r="BJ34" s="441"/>
      <c r="BK34" s="449"/>
      <c r="BL34" s="436"/>
      <c r="BM34" s="436"/>
      <c r="BN34" s="436"/>
      <c r="BO34" s="436"/>
      <c r="BP34" s="436"/>
      <c r="BQ34" s="436"/>
      <c r="BR34" s="436"/>
      <c r="BS34" s="436"/>
      <c r="BT34" s="436"/>
      <c r="BU34" s="441"/>
    </row>
    <row r="35" spans="1:91" ht="15.75" customHeight="1" x14ac:dyDescent="0.25">
      <c r="A35" s="19"/>
      <c r="C35" s="365"/>
      <c r="D35" s="19" t="s">
        <v>288</v>
      </c>
      <c r="E35" s="19"/>
      <c r="F35" s="19"/>
      <c r="G35" s="19"/>
      <c r="H35" s="19"/>
      <c r="I35" s="19"/>
      <c r="J35" s="19"/>
      <c r="K35" s="19"/>
      <c r="L35" s="19"/>
      <c r="M35" s="19"/>
      <c r="N35" s="19"/>
      <c r="O35" s="19"/>
      <c r="P35" s="19"/>
      <c r="Q35" s="664">
        <v>20</v>
      </c>
      <c r="R35" s="665"/>
      <c r="S35" s="176">
        <f>S16+S17+S18+S19-S20-S21-S27</f>
        <v>0</v>
      </c>
      <c r="T35" s="142">
        <f t="shared" ref="T35:AX35" si="48">T16+T17+T18+T19-T20-T21-T27</f>
        <v>0</v>
      </c>
      <c r="U35" s="142">
        <f t="shared" si="48"/>
        <v>0</v>
      </c>
      <c r="V35" s="142">
        <f t="shared" si="48"/>
        <v>0</v>
      </c>
      <c r="W35" s="142">
        <f t="shared" si="48"/>
        <v>0</v>
      </c>
      <c r="X35" s="142">
        <f t="shared" si="48"/>
        <v>0</v>
      </c>
      <c r="Y35" s="142">
        <f t="shared" si="48"/>
        <v>0</v>
      </c>
      <c r="Z35" s="142">
        <f t="shared" si="48"/>
        <v>0</v>
      </c>
      <c r="AA35" s="142">
        <f t="shared" si="48"/>
        <v>0</v>
      </c>
      <c r="AB35" s="142">
        <f t="shared" si="48"/>
        <v>0</v>
      </c>
      <c r="AC35" s="183">
        <f t="shared" si="48"/>
        <v>0</v>
      </c>
      <c r="AD35" s="176">
        <f t="shared" si="48"/>
        <v>0</v>
      </c>
      <c r="AE35" s="142">
        <f t="shared" si="48"/>
        <v>0</v>
      </c>
      <c r="AF35" s="142">
        <f t="shared" si="48"/>
        <v>0</v>
      </c>
      <c r="AG35" s="142">
        <f t="shared" si="48"/>
        <v>0</v>
      </c>
      <c r="AH35" s="142">
        <f t="shared" si="48"/>
        <v>0</v>
      </c>
      <c r="AI35" s="142">
        <f t="shared" si="48"/>
        <v>0</v>
      </c>
      <c r="AJ35" s="142">
        <f t="shared" si="48"/>
        <v>0</v>
      </c>
      <c r="AK35" s="142">
        <f t="shared" si="48"/>
        <v>0</v>
      </c>
      <c r="AL35" s="142">
        <f t="shared" si="48"/>
        <v>0</v>
      </c>
      <c r="AM35" s="142">
        <f t="shared" si="48"/>
        <v>0</v>
      </c>
      <c r="AN35" s="183">
        <f t="shared" si="48"/>
        <v>0</v>
      </c>
      <c r="AO35" s="176">
        <f t="shared" si="48"/>
        <v>0</v>
      </c>
      <c r="AP35" s="142">
        <f t="shared" si="48"/>
        <v>0</v>
      </c>
      <c r="AQ35" s="142">
        <f t="shared" si="48"/>
        <v>0</v>
      </c>
      <c r="AR35" s="142">
        <f t="shared" si="48"/>
        <v>0</v>
      </c>
      <c r="AS35" s="142">
        <f t="shared" si="48"/>
        <v>0</v>
      </c>
      <c r="AT35" s="142">
        <f t="shared" si="48"/>
        <v>0</v>
      </c>
      <c r="AU35" s="142">
        <f t="shared" si="48"/>
        <v>0</v>
      </c>
      <c r="AV35" s="142">
        <f t="shared" si="48"/>
        <v>0</v>
      </c>
      <c r="AW35" s="142">
        <f t="shared" si="48"/>
        <v>0</v>
      </c>
      <c r="AX35" s="142">
        <f t="shared" si="48"/>
        <v>0</v>
      </c>
      <c r="AY35" s="183">
        <f t="shared" ref="AY35:BU35" si="49">AY16+AY17+AY18+AY19-AY20-AY21-AY27</f>
        <v>0</v>
      </c>
      <c r="AZ35" s="176">
        <f t="shared" si="49"/>
        <v>0</v>
      </c>
      <c r="BA35" s="142">
        <f t="shared" si="49"/>
        <v>0</v>
      </c>
      <c r="BB35" s="142">
        <f t="shared" si="49"/>
        <v>0</v>
      </c>
      <c r="BC35" s="142">
        <f t="shared" si="49"/>
        <v>0</v>
      </c>
      <c r="BD35" s="142">
        <f t="shared" si="49"/>
        <v>0</v>
      </c>
      <c r="BE35" s="142">
        <f t="shared" si="49"/>
        <v>0</v>
      </c>
      <c r="BF35" s="142">
        <f t="shared" si="49"/>
        <v>0</v>
      </c>
      <c r="BG35" s="142">
        <f t="shared" si="49"/>
        <v>0</v>
      </c>
      <c r="BH35" s="142">
        <f t="shared" si="49"/>
        <v>0</v>
      </c>
      <c r="BI35" s="142">
        <f t="shared" si="49"/>
        <v>0</v>
      </c>
      <c r="BJ35" s="183">
        <f t="shared" si="49"/>
        <v>0</v>
      </c>
      <c r="BK35" s="176">
        <f t="shared" si="49"/>
        <v>0</v>
      </c>
      <c r="BL35" s="142">
        <f t="shared" si="49"/>
        <v>0</v>
      </c>
      <c r="BM35" s="142">
        <f t="shared" si="49"/>
        <v>0</v>
      </c>
      <c r="BN35" s="142">
        <f t="shared" si="49"/>
        <v>0</v>
      </c>
      <c r="BO35" s="142">
        <f t="shared" si="49"/>
        <v>0</v>
      </c>
      <c r="BP35" s="142">
        <f t="shared" si="49"/>
        <v>0</v>
      </c>
      <c r="BQ35" s="142">
        <f t="shared" si="49"/>
        <v>0</v>
      </c>
      <c r="BR35" s="142">
        <f t="shared" si="49"/>
        <v>0</v>
      </c>
      <c r="BS35" s="142">
        <f t="shared" si="49"/>
        <v>0</v>
      </c>
      <c r="BT35" s="142">
        <f t="shared" si="49"/>
        <v>0</v>
      </c>
      <c r="BU35" s="183">
        <f t="shared" si="49"/>
        <v>0</v>
      </c>
    </row>
    <row r="36" spans="1:91" ht="15.75" customHeight="1" x14ac:dyDescent="0.25">
      <c r="A36" s="19"/>
      <c r="C36" s="365" t="s">
        <v>285</v>
      </c>
      <c r="D36" s="19"/>
      <c r="E36" s="19"/>
      <c r="F36" s="19"/>
      <c r="G36" s="19"/>
      <c r="H36" s="19"/>
      <c r="I36" s="19"/>
      <c r="J36" s="19"/>
      <c r="K36" s="19"/>
      <c r="L36" s="19"/>
      <c r="M36" s="19"/>
      <c r="N36" s="19"/>
      <c r="O36" s="19"/>
      <c r="P36" s="19"/>
      <c r="Q36" s="664"/>
      <c r="R36" s="665"/>
      <c r="S36" s="450"/>
      <c r="T36" s="316"/>
      <c r="U36" s="316"/>
      <c r="V36" s="316"/>
      <c r="W36" s="316"/>
      <c r="X36" s="316"/>
      <c r="Y36" s="316"/>
      <c r="Z36" s="316"/>
      <c r="AA36" s="316"/>
      <c r="AB36" s="316"/>
      <c r="AC36" s="442"/>
      <c r="AD36" s="450"/>
      <c r="AE36" s="316"/>
      <c r="AF36" s="316"/>
      <c r="AG36" s="316"/>
      <c r="AH36" s="316"/>
      <c r="AI36" s="316"/>
      <c r="AJ36" s="316"/>
      <c r="AK36" s="316"/>
      <c r="AL36" s="316"/>
      <c r="AM36" s="316"/>
      <c r="AN36" s="442"/>
      <c r="AO36" s="450"/>
      <c r="AP36" s="316"/>
      <c r="AQ36" s="316"/>
      <c r="AR36" s="316"/>
      <c r="AS36" s="316"/>
      <c r="AT36" s="316"/>
      <c r="AU36" s="316"/>
      <c r="AV36" s="316"/>
      <c r="AW36" s="316"/>
      <c r="AX36" s="316"/>
      <c r="AY36" s="442"/>
      <c r="AZ36" s="450"/>
      <c r="BA36" s="316"/>
      <c r="BB36" s="316"/>
      <c r="BC36" s="316"/>
      <c r="BD36" s="316"/>
      <c r="BE36" s="316"/>
      <c r="BF36" s="316"/>
      <c r="BG36" s="316"/>
      <c r="BH36" s="316"/>
      <c r="BI36" s="316"/>
      <c r="BJ36" s="442"/>
      <c r="BK36" s="450"/>
      <c r="BL36" s="316"/>
      <c r="BM36" s="316"/>
      <c r="BN36" s="316"/>
      <c r="BO36" s="316"/>
      <c r="BP36" s="316"/>
      <c r="BQ36" s="316"/>
      <c r="BR36" s="316"/>
      <c r="BS36" s="316"/>
      <c r="BT36" s="316"/>
      <c r="BU36" s="442"/>
    </row>
    <row r="37" spans="1:91" ht="15.75" customHeight="1" x14ac:dyDescent="0.25">
      <c r="A37" s="19"/>
      <c r="C37" s="365"/>
      <c r="D37" s="19" t="s">
        <v>286</v>
      </c>
      <c r="E37" s="19"/>
      <c r="F37" s="19"/>
      <c r="G37" s="19"/>
      <c r="H37" s="19"/>
      <c r="I37" s="19"/>
      <c r="J37" s="19"/>
      <c r="K37" s="19"/>
      <c r="L37" s="19"/>
      <c r="M37" s="19"/>
      <c r="N37" s="19"/>
      <c r="O37" s="19"/>
      <c r="P37" s="19"/>
      <c r="Q37" s="664">
        <v>21</v>
      </c>
      <c r="R37" s="665"/>
      <c r="S37" s="451"/>
      <c r="T37" s="437"/>
      <c r="U37" s="437"/>
      <c r="V37" s="437"/>
      <c r="W37" s="437"/>
      <c r="X37" s="437"/>
      <c r="Y37" s="437"/>
      <c r="Z37" s="437"/>
      <c r="AA37" s="437"/>
      <c r="AB37" s="437"/>
      <c r="AC37" s="443"/>
      <c r="AD37" s="451"/>
      <c r="AE37" s="437"/>
      <c r="AF37" s="437"/>
      <c r="AG37" s="437"/>
      <c r="AH37" s="437"/>
      <c r="AI37" s="437"/>
      <c r="AJ37" s="437"/>
      <c r="AK37" s="437"/>
      <c r="AL37" s="437"/>
      <c r="AM37" s="437"/>
      <c r="AN37" s="443"/>
      <c r="AO37" s="451"/>
      <c r="AP37" s="437"/>
      <c r="AQ37" s="437"/>
      <c r="AR37" s="437"/>
      <c r="AS37" s="437"/>
      <c r="AT37" s="437"/>
      <c r="AU37" s="437"/>
      <c r="AV37" s="437"/>
      <c r="AW37" s="437"/>
      <c r="AX37" s="437"/>
      <c r="AY37" s="443"/>
      <c r="AZ37" s="451"/>
      <c r="BA37" s="437"/>
      <c r="BB37" s="437"/>
      <c r="BC37" s="437"/>
      <c r="BD37" s="437"/>
      <c r="BE37" s="437"/>
      <c r="BF37" s="437"/>
      <c r="BG37" s="437"/>
      <c r="BH37" s="437"/>
      <c r="BI37" s="437"/>
      <c r="BJ37" s="443"/>
      <c r="BK37" s="451"/>
      <c r="BL37" s="437"/>
      <c r="BM37" s="437"/>
      <c r="BN37" s="437"/>
      <c r="BO37" s="437"/>
      <c r="BP37" s="437"/>
      <c r="BQ37" s="437"/>
      <c r="BR37" s="437"/>
      <c r="BS37" s="437"/>
      <c r="BT37" s="437"/>
      <c r="BU37" s="443"/>
    </row>
    <row r="38" spans="1:91" ht="15.75" customHeight="1" x14ac:dyDescent="0.25">
      <c r="A38" s="19"/>
      <c r="C38" s="365"/>
      <c r="D38" s="19" t="s">
        <v>287</v>
      </c>
      <c r="E38" s="19"/>
      <c r="F38" s="19"/>
      <c r="G38" s="19"/>
      <c r="H38" s="19"/>
      <c r="I38" s="19"/>
      <c r="J38" s="19"/>
      <c r="K38" s="19"/>
      <c r="L38" s="19"/>
      <c r="M38" s="19"/>
      <c r="N38" s="19"/>
      <c r="O38" s="19"/>
      <c r="P38" s="19"/>
      <c r="Q38" s="664">
        <v>22</v>
      </c>
      <c r="R38" s="665"/>
      <c r="S38" s="451"/>
      <c r="T38" s="437"/>
      <c r="U38" s="437"/>
      <c r="V38" s="437"/>
      <c r="W38" s="437"/>
      <c r="X38" s="437"/>
      <c r="Y38" s="437"/>
      <c r="Z38" s="437"/>
      <c r="AA38" s="437"/>
      <c r="AB38" s="437"/>
      <c r="AC38" s="443"/>
      <c r="AD38" s="451"/>
      <c r="AE38" s="437"/>
      <c r="AF38" s="437"/>
      <c r="AG38" s="437"/>
      <c r="AH38" s="437"/>
      <c r="AI38" s="437"/>
      <c r="AJ38" s="437"/>
      <c r="AK38" s="437"/>
      <c r="AL38" s="437"/>
      <c r="AM38" s="437"/>
      <c r="AN38" s="443"/>
      <c r="AO38" s="451"/>
      <c r="AP38" s="437"/>
      <c r="AQ38" s="437"/>
      <c r="AR38" s="437"/>
      <c r="AS38" s="437"/>
      <c r="AT38" s="437"/>
      <c r="AU38" s="437"/>
      <c r="AV38" s="437"/>
      <c r="AW38" s="437"/>
      <c r="AX38" s="437"/>
      <c r="AY38" s="443"/>
      <c r="AZ38" s="451"/>
      <c r="BA38" s="437"/>
      <c r="BB38" s="437"/>
      <c r="BC38" s="437"/>
      <c r="BD38" s="437"/>
      <c r="BE38" s="437"/>
      <c r="BF38" s="437"/>
      <c r="BG38" s="437"/>
      <c r="BH38" s="437"/>
      <c r="BI38" s="437"/>
      <c r="BJ38" s="443"/>
      <c r="BK38" s="451"/>
      <c r="BL38" s="437"/>
      <c r="BM38" s="437"/>
      <c r="BN38" s="437"/>
      <c r="BO38" s="437"/>
      <c r="BP38" s="437"/>
      <c r="BQ38" s="437"/>
      <c r="BR38" s="437"/>
      <c r="BS38" s="437"/>
      <c r="BT38" s="437"/>
      <c r="BU38" s="443"/>
    </row>
    <row r="39" spans="1:91" ht="15.75" customHeight="1" x14ac:dyDescent="0.25">
      <c r="A39" s="19"/>
      <c r="C39" s="365"/>
      <c r="D39" s="19" t="s">
        <v>294</v>
      </c>
      <c r="E39" s="19"/>
      <c r="F39" s="19"/>
      <c r="G39" s="19"/>
      <c r="H39" s="19"/>
      <c r="I39" s="19"/>
      <c r="J39" s="19"/>
      <c r="K39" s="19"/>
      <c r="L39" s="19"/>
      <c r="M39" s="19"/>
      <c r="N39" s="19"/>
      <c r="O39" s="19"/>
      <c r="P39" s="19"/>
      <c r="Q39" s="664">
        <v>23</v>
      </c>
      <c r="R39" s="665"/>
      <c r="S39" s="452">
        <f>S37+S38</f>
        <v>0</v>
      </c>
      <c r="T39" s="336">
        <f t="shared" ref="T39:AX39" si="50">T37+T38</f>
        <v>0</v>
      </c>
      <c r="U39" s="336">
        <f t="shared" si="50"/>
        <v>0</v>
      </c>
      <c r="V39" s="336">
        <f t="shared" si="50"/>
        <v>0</v>
      </c>
      <c r="W39" s="336">
        <f t="shared" si="50"/>
        <v>0</v>
      </c>
      <c r="X39" s="336">
        <f t="shared" si="50"/>
        <v>0</v>
      </c>
      <c r="Y39" s="336">
        <f t="shared" si="50"/>
        <v>0</v>
      </c>
      <c r="Z39" s="336">
        <f t="shared" si="50"/>
        <v>0</v>
      </c>
      <c r="AA39" s="336">
        <f t="shared" si="50"/>
        <v>0</v>
      </c>
      <c r="AB39" s="336">
        <f t="shared" si="50"/>
        <v>0</v>
      </c>
      <c r="AC39" s="444">
        <f t="shared" si="50"/>
        <v>0</v>
      </c>
      <c r="AD39" s="452">
        <f t="shared" si="50"/>
        <v>0</v>
      </c>
      <c r="AE39" s="336">
        <f t="shared" si="50"/>
        <v>0</v>
      </c>
      <c r="AF39" s="336">
        <f t="shared" si="50"/>
        <v>0</v>
      </c>
      <c r="AG39" s="336">
        <f t="shared" si="50"/>
        <v>0</v>
      </c>
      <c r="AH39" s="336">
        <f t="shared" si="50"/>
        <v>0</v>
      </c>
      <c r="AI39" s="336">
        <f t="shared" si="50"/>
        <v>0</v>
      </c>
      <c r="AJ39" s="336">
        <f t="shared" si="50"/>
        <v>0</v>
      </c>
      <c r="AK39" s="336">
        <f t="shared" si="50"/>
        <v>0</v>
      </c>
      <c r="AL39" s="336">
        <f t="shared" si="50"/>
        <v>0</v>
      </c>
      <c r="AM39" s="336">
        <f t="shared" si="50"/>
        <v>0</v>
      </c>
      <c r="AN39" s="444">
        <f t="shared" si="50"/>
        <v>0</v>
      </c>
      <c r="AO39" s="452">
        <f t="shared" si="50"/>
        <v>0</v>
      </c>
      <c r="AP39" s="336">
        <f t="shared" si="50"/>
        <v>0</v>
      </c>
      <c r="AQ39" s="336">
        <f t="shared" si="50"/>
        <v>0</v>
      </c>
      <c r="AR39" s="336">
        <f t="shared" si="50"/>
        <v>0</v>
      </c>
      <c r="AS39" s="336">
        <f t="shared" si="50"/>
        <v>0</v>
      </c>
      <c r="AT39" s="336">
        <f t="shared" si="50"/>
        <v>0</v>
      </c>
      <c r="AU39" s="336">
        <f t="shared" si="50"/>
        <v>0</v>
      </c>
      <c r="AV39" s="336">
        <f t="shared" si="50"/>
        <v>0</v>
      </c>
      <c r="AW39" s="336">
        <f t="shared" si="50"/>
        <v>0</v>
      </c>
      <c r="AX39" s="336">
        <f t="shared" si="50"/>
        <v>0</v>
      </c>
      <c r="AY39" s="444">
        <f t="shared" ref="AY39:BU39" si="51">AY37+AY38</f>
        <v>0</v>
      </c>
      <c r="AZ39" s="452">
        <f t="shared" si="51"/>
        <v>0</v>
      </c>
      <c r="BA39" s="336">
        <f t="shared" si="51"/>
        <v>0</v>
      </c>
      <c r="BB39" s="336">
        <f t="shared" si="51"/>
        <v>0</v>
      </c>
      <c r="BC39" s="336">
        <f t="shared" si="51"/>
        <v>0</v>
      </c>
      <c r="BD39" s="336">
        <f t="shared" si="51"/>
        <v>0</v>
      </c>
      <c r="BE39" s="336">
        <f t="shared" si="51"/>
        <v>0</v>
      </c>
      <c r="BF39" s="336">
        <f t="shared" si="51"/>
        <v>0</v>
      </c>
      <c r="BG39" s="336">
        <f t="shared" si="51"/>
        <v>0</v>
      </c>
      <c r="BH39" s="336">
        <f t="shared" si="51"/>
        <v>0</v>
      </c>
      <c r="BI39" s="336">
        <f t="shared" si="51"/>
        <v>0</v>
      </c>
      <c r="BJ39" s="444">
        <f t="shared" si="51"/>
        <v>0</v>
      </c>
      <c r="BK39" s="452">
        <f t="shared" si="51"/>
        <v>0</v>
      </c>
      <c r="BL39" s="336">
        <f t="shared" si="51"/>
        <v>0</v>
      </c>
      <c r="BM39" s="336">
        <f t="shared" si="51"/>
        <v>0</v>
      </c>
      <c r="BN39" s="336">
        <f t="shared" si="51"/>
        <v>0</v>
      </c>
      <c r="BO39" s="336">
        <f t="shared" si="51"/>
        <v>0</v>
      </c>
      <c r="BP39" s="336">
        <f t="shared" si="51"/>
        <v>0</v>
      </c>
      <c r="BQ39" s="336">
        <f t="shared" si="51"/>
        <v>0</v>
      </c>
      <c r="BR39" s="336">
        <f t="shared" si="51"/>
        <v>0</v>
      </c>
      <c r="BS39" s="336">
        <f t="shared" si="51"/>
        <v>0</v>
      </c>
      <c r="BT39" s="336">
        <f t="shared" si="51"/>
        <v>0</v>
      </c>
      <c r="BU39" s="444">
        <f t="shared" si="51"/>
        <v>0</v>
      </c>
    </row>
    <row r="40" spans="1:91" ht="15.75" customHeight="1" x14ac:dyDescent="0.3">
      <c r="A40" s="19"/>
      <c r="C40" s="365" t="s">
        <v>49</v>
      </c>
      <c r="D40" s="19"/>
      <c r="E40" s="19"/>
      <c r="F40" s="19"/>
      <c r="G40" s="19"/>
      <c r="H40" s="19"/>
      <c r="I40" s="19"/>
      <c r="J40" s="19"/>
      <c r="K40" s="19"/>
      <c r="L40" s="19"/>
      <c r="M40" s="19"/>
      <c r="N40" s="19"/>
      <c r="O40" s="19"/>
      <c r="P40" s="19"/>
      <c r="Q40" s="664"/>
      <c r="R40" s="665"/>
      <c r="S40" s="233"/>
      <c r="T40" s="162"/>
      <c r="U40" s="162"/>
      <c r="V40" s="162"/>
      <c r="W40" s="162"/>
      <c r="X40" s="162"/>
      <c r="Y40" s="162"/>
      <c r="Z40" s="162"/>
      <c r="AA40" s="162"/>
      <c r="AB40" s="162"/>
      <c r="AC40" s="174"/>
      <c r="AD40" s="233"/>
      <c r="AE40" s="162"/>
      <c r="AF40" s="162"/>
      <c r="AG40" s="162"/>
      <c r="AH40" s="162"/>
      <c r="AI40" s="162"/>
      <c r="AJ40" s="162"/>
      <c r="AK40" s="162"/>
      <c r="AL40" s="162"/>
      <c r="AM40" s="162"/>
      <c r="AN40" s="174"/>
      <c r="AO40" s="233"/>
      <c r="AP40" s="162"/>
      <c r="AQ40" s="162"/>
      <c r="AR40" s="162"/>
      <c r="AS40" s="162"/>
      <c r="AT40" s="162"/>
      <c r="AU40" s="162"/>
      <c r="AV40" s="162"/>
      <c r="AW40" s="162"/>
      <c r="AX40" s="162"/>
      <c r="AY40" s="174"/>
      <c r="AZ40" s="233"/>
      <c r="BA40" s="162"/>
      <c r="BB40" s="162"/>
      <c r="BC40" s="162"/>
      <c r="BD40" s="162"/>
      <c r="BE40" s="162"/>
      <c r="BF40" s="162"/>
      <c r="BG40" s="162"/>
      <c r="BH40" s="162"/>
      <c r="BI40" s="162"/>
      <c r="BJ40" s="174"/>
      <c r="BK40" s="233"/>
      <c r="BL40" s="162"/>
      <c r="BM40" s="162"/>
      <c r="BN40" s="162"/>
      <c r="BO40" s="162"/>
      <c r="BP40" s="162"/>
      <c r="BQ40" s="162"/>
      <c r="BR40" s="162"/>
      <c r="BS40" s="162"/>
      <c r="BT40" s="162"/>
      <c r="BU40" s="174"/>
    </row>
    <row r="41" spans="1:91" ht="15.75" customHeight="1" x14ac:dyDescent="0.25">
      <c r="A41" s="19"/>
      <c r="C41" s="365"/>
      <c r="D41" s="19" t="s">
        <v>503</v>
      </c>
      <c r="E41" s="19"/>
      <c r="F41" s="19"/>
      <c r="G41" s="19"/>
      <c r="H41" s="19"/>
      <c r="I41" s="19"/>
      <c r="J41" s="19"/>
      <c r="K41" s="19"/>
      <c r="L41" s="19"/>
      <c r="M41" s="19"/>
      <c r="N41" s="19"/>
      <c r="O41" s="19"/>
      <c r="P41" s="19"/>
      <c r="Q41" s="669">
        <v>24</v>
      </c>
      <c r="R41" s="664"/>
      <c r="S41" s="175">
        <f>MIN(S42:S43)</f>
        <v>0</v>
      </c>
      <c r="T41" s="143">
        <f t="shared" ref="T41:AX41" si="52">MIN(T42:T43)</f>
        <v>0</v>
      </c>
      <c r="U41" s="143">
        <f t="shared" si="52"/>
        <v>0</v>
      </c>
      <c r="V41" s="143">
        <f t="shared" si="52"/>
        <v>0</v>
      </c>
      <c r="W41" s="143">
        <f t="shared" si="52"/>
        <v>0</v>
      </c>
      <c r="X41" s="143">
        <f t="shared" si="52"/>
        <v>0</v>
      </c>
      <c r="Y41" s="143">
        <f t="shared" si="52"/>
        <v>0</v>
      </c>
      <c r="Z41" s="143">
        <f t="shared" si="52"/>
        <v>0</v>
      </c>
      <c r="AA41" s="143">
        <f t="shared" si="52"/>
        <v>0</v>
      </c>
      <c r="AB41" s="143">
        <f t="shared" si="52"/>
        <v>0</v>
      </c>
      <c r="AC41" s="166">
        <f t="shared" si="52"/>
        <v>0</v>
      </c>
      <c r="AD41" s="175">
        <f t="shared" si="52"/>
        <v>0</v>
      </c>
      <c r="AE41" s="143">
        <f t="shared" si="52"/>
        <v>0</v>
      </c>
      <c r="AF41" s="143">
        <f t="shared" si="52"/>
        <v>0</v>
      </c>
      <c r="AG41" s="143">
        <f t="shared" si="52"/>
        <v>0</v>
      </c>
      <c r="AH41" s="143">
        <f t="shared" si="52"/>
        <v>0</v>
      </c>
      <c r="AI41" s="143">
        <f t="shared" si="52"/>
        <v>0</v>
      </c>
      <c r="AJ41" s="143">
        <f t="shared" si="52"/>
        <v>0</v>
      </c>
      <c r="AK41" s="143">
        <f t="shared" si="52"/>
        <v>0</v>
      </c>
      <c r="AL41" s="143">
        <f t="shared" si="52"/>
        <v>0</v>
      </c>
      <c r="AM41" s="143">
        <f t="shared" si="52"/>
        <v>0</v>
      </c>
      <c r="AN41" s="166">
        <f t="shared" si="52"/>
        <v>0</v>
      </c>
      <c r="AO41" s="175">
        <f t="shared" si="52"/>
        <v>0</v>
      </c>
      <c r="AP41" s="143">
        <f t="shared" si="52"/>
        <v>0</v>
      </c>
      <c r="AQ41" s="143">
        <f t="shared" si="52"/>
        <v>0</v>
      </c>
      <c r="AR41" s="143">
        <f t="shared" si="52"/>
        <v>0</v>
      </c>
      <c r="AS41" s="143">
        <f t="shared" si="52"/>
        <v>0</v>
      </c>
      <c r="AT41" s="143">
        <f t="shared" si="52"/>
        <v>0</v>
      </c>
      <c r="AU41" s="143">
        <f t="shared" si="52"/>
        <v>0</v>
      </c>
      <c r="AV41" s="143">
        <f t="shared" si="52"/>
        <v>0</v>
      </c>
      <c r="AW41" s="143">
        <f t="shared" si="52"/>
        <v>0</v>
      </c>
      <c r="AX41" s="143">
        <f t="shared" si="52"/>
        <v>0</v>
      </c>
      <c r="AY41" s="166">
        <f t="shared" ref="AY41:BU41" si="53">MIN(AY42:AY43)</f>
        <v>0</v>
      </c>
      <c r="AZ41" s="175">
        <f t="shared" si="53"/>
        <v>0</v>
      </c>
      <c r="BA41" s="143">
        <f t="shared" si="53"/>
        <v>0</v>
      </c>
      <c r="BB41" s="143">
        <f t="shared" si="53"/>
        <v>0</v>
      </c>
      <c r="BC41" s="143">
        <f t="shared" si="53"/>
        <v>0</v>
      </c>
      <c r="BD41" s="143">
        <f t="shared" si="53"/>
        <v>0</v>
      </c>
      <c r="BE41" s="143">
        <f t="shared" si="53"/>
        <v>0</v>
      </c>
      <c r="BF41" s="143">
        <f t="shared" si="53"/>
        <v>0</v>
      </c>
      <c r="BG41" s="143">
        <f t="shared" si="53"/>
        <v>0</v>
      </c>
      <c r="BH41" s="143">
        <f t="shared" si="53"/>
        <v>0</v>
      </c>
      <c r="BI41" s="143">
        <f t="shared" si="53"/>
        <v>0</v>
      </c>
      <c r="BJ41" s="166">
        <f t="shared" si="53"/>
        <v>0</v>
      </c>
      <c r="BK41" s="175">
        <f t="shared" si="53"/>
        <v>0</v>
      </c>
      <c r="BL41" s="143">
        <f t="shared" si="53"/>
        <v>0</v>
      </c>
      <c r="BM41" s="143">
        <f t="shared" si="53"/>
        <v>0</v>
      </c>
      <c r="BN41" s="143">
        <f t="shared" si="53"/>
        <v>0</v>
      </c>
      <c r="BO41" s="143">
        <f t="shared" si="53"/>
        <v>0</v>
      </c>
      <c r="BP41" s="143">
        <f t="shared" si="53"/>
        <v>0</v>
      </c>
      <c r="BQ41" s="143">
        <f t="shared" si="53"/>
        <v>0</v>
      </c>
      <c r="BR41" s="143">
        <f t="shared" si="53"/>
        <v>0</v>
      </c>
      <c r="BS41" s="143">
        <f t="shared" si="53"/>
        <v>0</v>
      </c>
      <c r="BT41" s="143">
        <f t="shared" si="53"/>
        <v>0</v>
      </c>
      <c r="BU41" s="166">
        <f t="shared" si="53"/>
        <v>0</v>
      </c>
    </row>
    <row r="42" spans="1:91" ht="15.75" customHeight="1" x14ac:dyDescent="0.3">
      <c r="A42" s="19"/>
      <c r="C42" s="365"/>
      <c r="D42" s="19"/>
      <c r="E42" s="19" t="s">
        <v>28</v>
      </c>
      <c r="F42" s="19"/>
      <c r="G42" s="19"/>
      <c r="H42" s="19"/>
      <c r="I42" s="19"/>
      <c r="J42" s="19"/>
      <c r="K42" s="19"/>
      <c r="L42" s="19"/>
      <c r="M42" s="19"/>
      <c r="N42" s="19"/>
      <c r="O42" s="19"/>
      <c r="P42" s="19"/>
      <c r="Q42" s="669">
        <v>25</v>
      </c>
      <c r="R42" s="664"/>
      <c r="S42" s="448"/>
      <c r="T42" s="195"/>
      <c r="U42" s="195"/>
      <c r="V42" s="195"/>
      <c r="W42" s="195"/>
      <c r="X42" s="195"/>
      <c r="Y42" s="195"/>
      <c r="Z42" s="195"/>
      <c r="AA42" s="195"/>
      <c r="AB42" s="195"/>
      <c r="AC42" s="435"/>
      <c r="AD42" s="448"/>
      <c r="AE42" s="195"/>
      <c r="AF42" s="195"/>
      <c r="AG42" s="195"/>
      <c r="AH42" s="195"/>
      <c r="AI42" s="195"/>
      <c r="AJ42" s="195"/>
      <c r="AK42" s="195"/>
      <c r="AL42" s="195"/>
      <c r="AM42" s="195"/>
      <c r="AN42" s="435"/>
      <c r="AO42" s="448"/>
      <c r="AP42" s="195"/>
      <c r="AQ42" s="195"/>
      <c r="AR42" s="195"/>
      <c r="AS42" s="195"/>
      <c r="AT42" s="195"/>
      <c r="AU42" s="195"/>
      <c r="AV42" s="195"/>
      <c r="AW42" s="195"/>
      <c r="AX42" s="195"/>
      <c r="AY42" s="435"/>
      <c r="AZ42" s="448"/>
      <c r="BA42" s="195"/>
      <c r="BB42" s="195"/>
      <c r="BC42" s="195"/>
      <c r="BD42" s="195"/>
      <c r="BE42" s="195"/>
      <c r="BF42" s="195"/>
      <c r="BG42" s="195"/>
      <c r="BH42" s="195"/>
      <c r="BI42" s="195"/>
      <c r="BJ42" s="435"/>
      <c r="BK42" s="448"/>
      <c r="BL42" s="195"/>
      <c r="BM42" s="195"/>
      <c r="BN42" s="195"/>
      <c r="BO42" s="195"/>
      <c r="BP42" s="195"/>
      <c r="BQ42" s="195"/>
      <c r="BR42" s="195"/>
      <c r="BS42" s="195"/>
      <c r="BT42" s="195"/>
      <c r="BU42" s="435"/>
    </row>
    <row r="43" spans="1:91" ht="15.75" customHeight="1" x14ac:dyDescent="0.3">
      <c r="A43" s="19"/>
      <c r="C43" s="365"/>
      <c r="D43" s="19"/>
      <c r="E43" s="19" t="s">
        <v>214</v>
      </c>
      <c r="F43" s="19"/>
      <c r="G43" s="19"/>
      <c r="H43" s="19"/>
      <c r="I43" s="19"/>
      <c r="J43" s="19"/>
      <c r="K43" s="19"/>
      <c r="L43" s="19"/>
      <c r="M43" s="19"/>
      <c r="N43" s="19"/>
      <c r="O43" s="19"/>
      <c r="P43" s="19"/>
      <c r="Q43" s="669">
        <v>26</v>
      </c>
      <c r="R43" s="664"/>
      <c r="S43" s="453"/>
      <c r="T43" s="438"/>
      <c r="U43" s="438"/>
      <c r="V43" s="438"/>
      <c r="W43" s="438"/>
      <c r="X43" s="438"/>
      <c r="Y43" s="438"/>
      <c r="Z43" s="438"/>
      <c r="AA43" s="438"/>
      <c r="AB43" s="438"/>
      <c r="AC43" s="445"/>
      <c r="AD43" s="453"/>
      <c r="AE43" s="438"/>
      <c r="AF43" s="438"/>
      <c r="AG43" s="438"/>
      <c r="AH43" s="438"/>
      <c r="AI43" s="438"/>
      <c r="AJ43" s="438"/>
      <c r="AK43" s="438"/>
      <c r="AL43" s="438"/>
      <c r="AM43" s="438"/>
      <c r="AN43" s="445"/>
      <c r="AO43" s="453"/>
      <c r="AP43" s="438"/>
      <c r="AQ43" s="438"/>
      <c r="AR43" s="438"/>
      <c r="AS43" s="438"/>
      <c r="AT43" s="438"/>
      <c r="AU43" s="438"/>
      <c r="AV43" s="438"/>
      <c r="AW43" s="438"/>
      <c r="AX43" s="438"/>
      <c r="AY43" s="445"/>
      <c r="AZ43" s="453"/>
      <c r="BA43" s="438"/>
      <c r="BB43" s="438"/>
      <c r="BC43" s="438"/>
      <c r="BD43" s="438"/>
      <c r="BE43" s="438"/>
      <c r="BF43" s="438"/>
      <c r="BG43" s="438"/>
      <c r="BH43" s="438"/>
      <c r="BI43" s="438"/>
      <c r="BJ43" s="445"/>
      <c r="BK43" s="453"/>
      <c r="BL43" s="438"/>
      <c r="BM43" s="438"/>
      <c r="BN43" s="438"/>
      <c r="BO43" s="438"/>
      <c r="BP43" s="438"/>
      <c r="BQ43" s="438"/>
      <c r="BR43" s="438"/>
      <c r="BS43" s="438"/>
      <c r="BT43" s="438"/>
      <c r="BU43" s="445"/>
    </row>
    <row r="44" spans="1:91" ht="15.75" customHeight="1" x14ac:dyDescent="0.3">
      <c r="A44" s="19"/>
      <c r="C44" s="365"/>
      <c r="D44" s="19" t="s">
        <v>296</v>
      </c>
      <c r="E44" s="19"/>
      <c r="F44" s="19"/>
      <c r="G44" s="19"/>
      <c r="H44" s="19"/>
      <c r="I44" s="19"/>
      <c r="J44" s="19"/>
      <c r="K44" s="19"/>
      <c r="L44" s="19"/>
      <c r="M44" s="19"/>
      <c r="N44" s="19"/>
      <c r="O44" s="19"/>
      <c r="P44" s="19"/>
      <c r="Q44" s="664">
        <v>27</v>
      </c>
      <c r="R44" s="665"/>
      <c r="S44" s="453"/>
      <c r="T44" s="438"/>
      <c r="U44" s="438"/>
      <c r="V44" s="438"/>
      <c r="W44" s="438"/>
      <c r="X44" s="438"/>
      <c r="Y44" s="438"/>
      <c r="Z44" s="438"/>
      <c r="AA44" s="438"/>
      <c r="AB44" s="438"/>
      <c r="AC44" s="445"/>
      <c r="AD44" s="453"/>
      <c r="AE44" s="438"/>
      <c r="AF44" s="438"/>
      <c r="AG44" s="438"/>
      <c r="AH44" s="438"/>
      <c r="AI44" s="438"/>
      <c r="AJ44" s="438"/>
      <c r="AK44" s="438"/>
      <c r="AL44" s="438"/>
      <c r="AM44" s="438"/>
      <c r="AN44" s="445"/>
      <c r="AO44" s="453"/>
      <c r="AP44" s="438"/>
      <c r="AQ44" s="438"/>
      <c r="AR44" s="438"/>
      <c r="AS44" s="438"/>
      <c r="AT44" s="438"/>
      <c r="AU44" s="438"/>
      <c r="AV44" s="438"/>
      <c r="AW44" s="438"/>
      <c r="AX44" s="438"/>
      <c r="AY44" s="445"/>
      <c r="AZ44" s="453"/>
      <c r="BA44" s="438"/>
      <c r="BB44" s="438"/>
      <c r="BC44" s="438"/>
      <c r="BD44" s="438"/>
      <c r="BE44" s="438"/>
      <c r="BF44" s="438"/>
      <c r="BG44" s="438"/>
      <c r="BH44" s="438"/>
      <c r="BI44" s="438"/>
      <c r="BJ44" s="445"/>
      <c r="BK44" s="453"/>
      <c r="BL44" s="438"/>
      <c r="BM44" s="438"/>
      <c r="BN44" s="438"/>
      <c r="BO44" s="438"/>
      <c r="BP44" s="438"/>
      <c r="BQ44" s="438"/>
      <c r="BR44" s="438"/>
      <c r="BS44" s="438"/>
      <c r="BT44" s="438"/>
      <c r="BU44" s="445"/>
    </row>
    <row r="45" spans="1:91" ht="15.75" customHeight="1" x14ac:dyDescent="0.3">
      <c r="A45" s="19"/>
      <c r="C45" s="326"/>
      <c r="D45" s="19" t="s">
        <v>297</v>
      </c>
      <c r="E45" s="19"/>
      <c r="F45" s="19"/>
      <c r="G45" s="19"/>
      <c r="H45" s="19"/>
      <c r="I45" s="19"/>
      <c r="J45" s="19"/>
      <c r="K45" s="19"/>
      <c r="L45" s="19"/>
      <c r="M45" s="19"/>
      <c r="N45" s="19"/>
      <c r="O45" s="19"/>
      <c r="P45" s="19"/>
      <c r="Q45" s="664">
        <v>28</v>
      </c>
      <c r="R45" s="665"/>
      <c r="S45" s="176">
        <f>S41+S44</f>
        <v>0</v>
      </c>
      <c r="T45" s="142">
        <f t="shared" ref="T45:AX45" si="54">T41+T44</f>
        <v>0</v>
      </c>
      <c r="U45" s="142">
        <f t="shared" si="54"/>
        <v>0</v>
      </c>
      <c r="V45" s="142">
        <f t="shared" si="54"/>
        <v>0</v>
      </c>
      <c r="W45" s="142">
        <f t="shared" si="54"/>
        <v>0</v>
      </c>
      <c r="X45" s="142">
        <f t="shared" si="54"/>
        <v>0</v>
      </c>
      <c r="Y45" s="142">
        <f t="shared" si="54"/>
        <v>0</v>
      </c>
      <c r="Z45" s="142">
        <f t="shared" si="54"/>
        <v>0</v>
      </c>
      <c r="AA45" s="142">
        <f t="shared" si="54"/>
        <v>0</v>
      </c>
      <c r="AB45" s="142">
        <f t="shared" si="54"/>
        <v>0</v>
      </c>
      <c r="AC45" s="183">
        <f t="shared" si="54"/>
        <v>0</v>
      </c>
      <c r="AD45" s="176">
        <f t="shared" si="54"/>
        <v>0</v>
      </c>
      <c r="AE45" s="142">
        <f t="shared" si="54"/>
        <v>0</v>
      </c>
      <c r="AF45" s="142">
        <f t="shared" si="54"/>
        <v>0</v>
      </c>
      <c r="AG45" s="142">
        <f t="shared" si="54"/>
        <v>0</v>
      </c>
      <c r="AH45" s="142">
        <f t="shared" si="54"/>
        <v>0</v>
      </c>
      <c r="AI45" s="142">
        <f t="shared" si="54"/>
        <v>0</v>
      </c>
      <c r="AJ45" s="142">
        <f t="shared" si="54"/>
        <v>0</v>
      </c>
      <c r="AK45" s="142">
        <f t="shared" si="54"/>
        <v>0</v>
      </c>
      <c r="AL45" s="142">
        <f t="shared" si="54"/>
        <v>0</v>
      </c>
      <c r="AM45" s="142">
        <f t="shared" si="54"/>
        <v>0</v>
      </c>
      <c r="AN45" s="183">
        <f t="shared" si="54"/>
        <v>0</v>
      </c>
      <c r="AO45" s="176">
        <f t="shared" si="54"/>
        <v>0</v>
      </c>
      <c r="AP45" s="142">
        <f t="shared" si="54"/>
        <v>0</v>
      </c>
      <c r="AQ45" s="142">
        <f t="shared" si="54"/>
        <v>0</v>
      </c>
      <c r="AR45" s="142">
        <f t="shared" si="54"/>
        <v>0</v>
      </c>
      <c r="AS45" s="142">
        <f t="shared" si="54"/>
        <v>0</v>
      </c>
      <c r="AT45" s="142">
        <f t="shared" si="54"/>
        <v>0</v>
      </c>
      <c r="AU45" s="142">
        <f t="shared" si="54"/>
        <v>0</v>
      </c>
      <c r="AV45" s="142">
        <f t="shared" si="54"/>
        <v>0</v>
      </c>
      <c r="AW45" s="142">
        <f t="shared" si="54"/>
        <v>0</v>
      </c>
      <c r="AX45" s="142">
        <f t="shared" si="54"/>
        <v>0</v>
      </c>
      <c r="AY45" s="183">
        <f t="shared" ref="AY45:BU45" si="55">AY41+AY44</f>
        <v>0</v>
      </c>
      <c r="AZ45" s="176">
        <f t="shared" si="55"/>
        <v>0</v>
      </c>
      <c r="BA45" s="142">
        <f t="shared" si="55"/>
        <v>0</v>
      </c>
      <c r="BB45" s="142">
        <f t="shared" si="55"/>
        <v>0</v>
      </c>
      <c r="BC45" s="142">
        <f t="shared" si="55"/>
        <v>0</v>
      </c>
      <c r="BD45" s="142">
        <f t="shared" si="55"/>
        <v>0</v>
      </c>
      <c r="BE45" s="142">
        <f t="shared" si="55"/>
        <v>0</v>
      </c>
      <c r="BF45" s="142">
        <f t="shared" si="55"/>
        <v>0</v>
      </c>
      <c r="BG45" s="142">
        <f t="shared" si="55"/>
        <v>0</v>
      </c>
      <c r="BH45" s="142">
        <f t="shared" si="55"/>
        <v>0</v>
      </c>
      <c r="BI45" s="142">
        <f t="shared" si="55"/>
        <v>0</v>
      </c>
      <c r="BJ45" s="183">
        <f t="shared" si="55"/>
        <v>0</v>
      </c>
      <c r="BK45" s="176">
        <f t="shared" si="55"/>
        <v>0</v>
      </c>
      <c r="BL45" s="142">
        <f t="shared" si="55"/>
        <v>0</v>
      </c>
      <c r="BM45" s="142">
        <f t="shared" si="55"/>
        <v>0</v>
      </c>
      <c r="BN45" s="142">
        <f t="shared" si="55"/>
        <v>0</v>
      </c>
      <c r="BO45" s="142">
        <f t="shared" si="55"/>
        <v>0</v>
      </c>
      <c r="BP45" s="142">
        <f t="shared" si="55"/>
        <v>0</v>
      </c>
      <c r="BQ45" s="142">
        <f t="shared" si="55"/>
        <v>0</v>
      </c>
      <c r="BR45" s="142">
        <f t="shared" si="55"/>
        <v>0</v>
      </c>
      <c r="BS45" s="142">
        <f t="shared" si="55"/>
        <v>0</v>
      </c>
      <c r="BT45" s="142">
        <f t="shared" si="55"/>
        <v>0</v>
      </c>
      <c r="BU45" s="183">
        <f t="shared" si="55"/>
        <v>0</v>
      </c>
    </row>
    <row r="46" spans="1:91" s="5" customFormat="1" ht="20.25" customHeight="1" x14ac:dyDescent="0.25">
      <c r="A46" s="184"/>
      <c r="B46" s="190"/>
      <c r="C46" s="53" t="s">
        <v>509</v>
      </c>
      <c r="D46" s="37"/>
      <c r="E46" s="37"/>
      <c r="F46" s="37"/>
      <c r="G46" s="37"/>
      <c r="H46" s="37"/>
      <c r="I46" s="37"/>
      <c r="J46" s="37"/>
      <c r="K46" s="37"/>
      <c r="L46" s="37"/>
      <c r="M46" s="37"/>
      <c r="N46" s="37"/>
      <c r="O46" s="37"/>
      <c r="P46" s="37"/>
      <c r="Q46" s="664">
        <v>29</v>
      </c>
      <c r="R46" s="665"/>
      <c r="S46" s="454">
        <f>S35+S39+S45</f>
        <v>0</v>
      </c>
      <c r="T46" s="439">
        <f t="shared" ref="T46:AX46" si="56">T35+T39+T45</f>
        <v>0</v>
      </c>
      <c r="U46" s="439">
        <f t="shared" si="56"/>
        <v>0</v>
      </c>
      <c r="V46" s="439">
        <f t="shared" si="56"/>
        <v>0</v>
      </c>
      <c r="W46" s="439">
        <f t="shared" si="56"/>
        <v>0</v>
      </c>
      <c r="X46" s="439">
        <f t="shared" si="56"/>
        <v>0</v>
      </c>
      <c r="Y46" s="439">
        <f t="shared" si="56"/>
        <v>0</v>
      </c>
      <c r="Z46" s="439">
        <f t="shared" si="56"/>
        <v>0</v>
      </c>
      <c r="AA46" s="439">
        <f t="shared" si="56"/>
        <v>0</v>
      </c>
      <c r="AB46" s="439">
        <f t="shared" si="56"/>
        <v>0</v>
      </c>
      <c r="AC46" s="170">
        <f t="shared" si="56"/>
        <v>0</v>
      </c>
      <c r="AD46" s="454">
        <f t="shared" si="56"/>
        <v>0</v>
      </c>
      <c r="AE46" s="439">
        <f t="shared" si="56"/>
        <v>0</v>
      </c>
      <c r="AF46" s="439">
        <f t="shared" si="56"/>
        <v>0</v>
      </c>
      <c r="AG46" s="439">
        <f t="shared" si="56"/>
        <v>0</v>
      </c>
      <c r="AH46" s="439">
        <f t="shared" si="56"/>
        <v>0</v>
      </c>
      <c r="AI46" s="439">
        <f t="shared" si="56"/>
        <v>0</v>
      </c>
      <c r="AJ46" s="439">
        <f t="shared" si="56"/>
        <v>0</v>
      </c>
      <c r="AK46" s="439">
        <f t="shared" si="56"/>
        <v>0</v>
      </c>
      <c r="AL46" s="439">
        <f t="shared" si="56"/>
        <v>0</v>
      </c>
      <c r="AM46" s="439">
        <f t="shared" si="56"/>
        <v>0</v>
      </c>
      <c r="AN46" s="170">
        <f t="shared" si="56"/>
        <v>0</v>
      </c>
      <c r="AO46" s="454">
        <f t="shared" si="56"/>
        <v>0</v>
      </c>
      <c r="AP46" s="439">
        <f t="shared" si="56"/>
        <v>0</v>
      </c>
      <c r="AQ46" s="439">
        <f t="shared" si="56"/>
        <v>0</v>
      </c>
      <c r="AR46" s="439">
        <f t="shared" si="56"/>
        <v>0</v>
      </c>
      <c r="AS46" s="439">
        <f t="shared" si="56"/>
        <v>0</v>
      </c>
      <c r="AT46" s="439">
        <f t="shared" si="56"/>
        <v>0</v>
      </c>
      <c r="AU46" s="439">
        <f t="shared" si="56"/>
        <v>0</v>
      </c>
      <c r="AV46" s="439">
        <f t="shared" si="56"/>
        <v>0</v>
      </c>
      <c r="AW46" s="439">
        <f t="shared" si="56"/>
        <v>0</v>
      </c>
      <c r="AX46" s="439">
        <f t="shared" si="56"/>
        <v>0</v>
      </c>
      <c r="AY46" s="170">
        <f t="shared" ref="AY46:BU46" si="57">AY35+AY39+AY45</f>
        <v>0</v>
      </c>
      <c r="AZ46" s="454">
        <f t="shared" si="57"/>
        <v>0</v>
      </c>
      <c r="BA46" s="439">
        <f t="shared" si="57"/>
        <v>0</v>
      </c>
      <c r="BB46" s="439">
        <f t="shared" si="57"/>
        <v>0</v>
      </c>
      <c r="BC46" s="439">
        <f t="shared" si="57"/>
        <v>0</v>
      </c>
      <c r="BD46" s="439">
        <f t="shared" si="57"/>
        <v>0</v>
      </c>
      <c r="BE46" s="439">
        <f t="shared" si="57"/>
        <v>0</v>
      </c>
      <c r="BF46" s="439">
        <f t="shared" si="57"/>
        <v>0</v>
      </c>
      <c r="BG46" s="439">
        <f t="shared" si="57"/>
        <v>0</v>
      </c>
      <c r="BH46" s="439">
        <f t="shared" si="57"/>
        <v>0</v>
      </c>
      <c r="BI46" s="439">
        <f t="shared" si="57"/>
        <v>0</v>
      </c>
      <c r="BJ46" s="170">
        <f t="shared" si="57"/>
        <v>0</v>
      </c>
      <c r="BK46" s="454">
        <f t="shared" si="57"/>
        <v>0</v>
      </c>
      <c r="BL46" s="439">
        <f t="shared" si="57"/>
        <v>0</v>
      </c>
      <c r="BM46" s="439">
        <f t="shared" si="57"/>
        <v>0</v>
      </c>
      <c r="BN46" s="439">
        <f t="shared" si="57"/>
        <v>0</v>
      </c>
      <c r="BO46" s="439">
        <f t="shared" si="57"/>
        <v>0</v>
      </c>
      <c r="BP46" s="439">
        <f t="shared" si="57"/>
        <v>0</v>
      </c>
      <c r="BQ46" s="439">
        <f t="shared" si="57"/>
        <v>0</v>
      </c>
      <c r="BR46" s="439">
        <f t="shared" si="57"/>
        <v>0</v>
      </c>
      <c r="BS46" s="439">
        <f t="shared" si="57"/>
        <v>0</v>
      </c>
      <c r="BT46" s="439">
        <f t="shared" si="57"/>
        <v>0</v>
      </c>
      <c r="BU46" s="170">
        <f t="shared" si="57"/>
        <v>0</v>
      </c>
      <c r="BV46" s="184"/>
      <c r="BW46" s="184"/>
      <c r="BX46" s="184"/>
      <c r="BY46" s="184"/>
      <c r="BZ46" s="184"/>
      <c r="CA46" s="184"/>
      <c r="CB46" s="184"/>
      <c r="CC46" s="184"/>
      <c r="CD46" s="184"/>
      <c r="CE46" s="184"/>
      <c r="CF46" s="184"/>
      <c r="CG46" s="184"/>
      <c r="CH46" s="184"/>
      <c r="CI46" s="184"/>
      <c r="CJ46" s="184"/>
      <c r="CK46" s="184"/>
      <c r="CL46" s="184"/>
      <c r="CM46" s="184"/>
    </row>
    <row r="47" spans="1:91" ht="15.75" customHeight="1" x14ac:dyDescent="0.3">
      <c r="A47" s="19"/>
      <c r="C47" s="326" t="s">
        <v>52</v>
      </c>
      <c r="D47" s="19"/>
      <c r="E47" s="19"/>
      <c r="F47" s="19"/>
      <c r="G47" s="19"/>
      <c r="H47" s="19"/>
      <c r="I47" s="19"/>
      <c r="J47" s="19"/>
      <c r="K47" s="19"/>
      <c r="L47" s="19"/>
      <c r="M47" s="19"/>
      <c r="N47" s="19"/>
      <c r="O47" s="19"/>
      <c r="P47" s="19"/>
      <c r="Q47" s="664"/>
      <c r="R47" s="665"/>
      <c r="S47" s="201"/>
      <c r="T47" s="93"/>
      <c r="U47" s="93"/>
      <c r="V47" s="93"/>
      <c r="W47" s="93"/>
      <c r="X47" s="93"/>
      <c r="Y47" s="93"/>
      <c r="Z47" s="93"/>
      <c r="AA47" s="93"/>
      <c r="AB47" s="93"/>
      <c r="AC47" s="169"/>
      <c r="AD47" s="201"/>
      <c r="AE47" s="93"/>
      <c r="AF47" s="93"/>
      <c r="AG47" s="93"/>
      <c r="AH47" s="93"/>
      <c r="AI47" s="93"/>
      <c r="AJ47" s="93"/>
      <c r="AK47" s="93"/>
      <c r="AL47" s="93"/>
      <c r="AM47" s="93"/>
      <c r="AN47" s="169"/>
      <c r="AO47" s="201"/>
      <c r="AP47" s="93"/>
      <c r="AQ47" s="93"/>
      <c r="AR47" s="93"/>
      <c r="AS47" s="93"/>
      <c r="AT47" s="93"/>
      <c r="AU47" s="93"/>
      <c r="AV47" s="93"/>
      <c r="AW47" s="93"/>
      <c r="AX47" s="93"/>
      <c r="AY47" s="169"/>
      <c r="AZ47" s="201"/>
      <c r="BA47" s="93"/>
      <c r="BB47" s="93"/>
      <c r="BC47" s="93"/>
      <c r="BD47" s="93"/>
      <c r="BE47" s="93"/>
      <c r="BF47" s="93"/>
      <c r="BG47" s="93"/>
      <c r="BH47" s="93"/>
      <c r="BI47" s="93"/>
      <c r="BJ47" s="169"/>
      <c r="BK47" s="201"/>
      <c r="BL47" s="93"/>
      <c r="BM47" s="93"/>
      <c r="BN47" s="93"/>
      <c r="BO47" s="93"/>
      <c r="BP47" s="93"/>
      <c r="BQ47" s="93"/>
      <c r="BR47" s="93"/>
      <c r="BS47" s="93"/>
      <c r="BT47" s="93"/>
      <c r="BU47" s="169"/>
    </row>
    <row r="48" spans="1:91" ht="15.75" customHeight="1" x14ac:dyDescent="0.25">
      <c r="A48" s="19"/>
      <c r="C48" s="365" t="s">
        <v>358</v>
      </c>
      <c r="D48" s="19"/>
      <c r="E48" s="19"/>
      <c r="F48" s="19"/>
      <c r="G48" s="19"/>
      <c r="H48" s="19"/>
      <c r="I48" s="19"/>
      <c r="J48" s="19"/>
      <c r="K48" s="19"/>
      <c r="L48" s="19"/>
      <c r="M48" s="19"/>
      <c r="N48" s="19"/>
      <c r="O48" s="19"/>
      <c r="P48" s="19"/>
      <c r="Q48" s="660"/>
      <c r="R48" s="661"/>
      <c r="S48" s="201"/>
      <c r="T48" s="93"/>
      <c r="U48" s="93"/>
      <c r="V48" s="93"/>
      <c r="W48" s="93"/>
      <c r="X48" s="93"/>
      <c r="Y48" s="93"/>
      <c r="Z48" s="93"/>
      <c r="AA48" s="93"/>
      <c r="AB48" s="93"/>
      <c r="AC48" s="169"/>
      <c r="AD48" s="201"/>
      <c r="AE48" s="93"/>
      <c r="AF48" s="93"/>
      <c r="AG48" s="93"/>
      <c r="AH48" s="93"/>
      <c r="AI48" s="93"/>
      <c r="AJ48" s="93"/>
      <c r="AK48" s="93"/>
      <c r="AL48" s="93"/>
      <c r="AM48" s="93"/>
      <c r="AN48" s="169"/>
      <c r="AO48" s="201"/>
      <c r="AP48" s="93"/>
      <c r="AQ48" s="93"/>
      <c r="AR48" s="93"/>
      <c r="AS48" s="93"/>
      <c r="AT48" s="93"/>
      <c r="AU48" s="93"/>
      <c r="AV48" s="93"/>
      <c r="AW48" s="93"/>
      <c r="AX48" s="93"/>
      <c r="AY48" s="169"/>
      <c r="AZ48" s="201"/>
      <c r="BA48" s="93"/>
      <c r="BB48" s="93"/>
      <c r="BC48" s="93"/>
      <c r="BD48" s="93"/>
      <c r="BE48" s="93"/>
      <c r="BF48" s="93"/>
      <c r="BG48" s="93"/>
      <c r="BH48" s="93"/>
      <c r="BI48" s="93"/>
      <c r="BJ48" s="169"/>
      <c r="BK48" s="201"/>
      <c r="BL48" s="93"/>
      <c r="BM48" s="93"/>
      <c r="BN48" s="93"/>
      <c r="BO48" s="93"/>
      <c r="BP48" s="93"/>
      <c r="BQ48" s="93"/>
      <c r="BR48" s="93"/>
      <c r="BS48" s="93"/>
      <c r="BT48" s="93"/>
      <c r="BU48" s="169"/>
    </row>
    <row r="49" spans="1:91" ht="15.75" customHeight="1" x14ac:dyDescent="0.25">
      <c r="A49" s="19"/>
      <c r="C49" s="365"/>
      <c r="D49" s="19" t="s">
        <v>356</v>
      </c>
      <c r="E49" s="19"/>
      <c r="F49" s="19"/>
      <c r="G49" s="19"/>
      <c r="H49" s="19"/>
      <c r="I49" s="19"/>
      <c r="J49" s="19"/>
      <c r="K49" s="19"/>
      <c r="L49" s="19"/>
      <c r="M49" s="19"/>
      <c r="N49" s="19"/>
      <c r="O49" s="19"/>
      <c r="P49" s="19"/>
      <c r="Q49" s="664">
        <v>30</v>
      </c>
      <c r="R49" s="665"/>
      <c r="S49" s="175">
        <f>S50</f>
        <v>0</v>
      </c>
      <c r="T49" s="143">
        <f t="shared" ref="T49:AX49" si="58">T50</f>
        <v>0</v>
      </c>
      <c r="U49" s="143">
        <f t="shared" si="58"/>
        <v>0</v>
      </c>
      <c r="V49" s="143">
        <f t="shared" si="58"/>
        <v>0</v>
      </c>
      <c r="W49" s="143">
        <f t="shared" si="58"/>
        <v>0</v>
      </c>
      <c r="X49" s="143">
        <f t="shared" si="58"/>
        <v>0</v>
      </c>
      <c r="Y49" s="143">
        <f t="shared" si="58"/>
        <v>0</v>
      </c>
      <c r="Z49" s="143">
        <f t="shared" si="58"/>
        <v>0</v>
      </c>
      <c r="AA49" s="143">
        <f t="shared" si="58"/>
        <v>0</v>
      </c>
      <c r="AB49" s="143">
        <f t="shared" si="58"/>
        <v>0</v>
      </c>
      <c r="AC49" s="166">
        <f t="shared" si="58"/>
        <v>0</v>
      </c>
      <c r="AD49" s="175">
        <f t="shared" si="58"/>
        <v>0</v>
      </c>
      <c r="AE49" s="143">
        <f t="shared" si="58"/>
        <v>0</v>
      </c>
      <c r="AF49" s="143">
        <f t="shared" si="58"/>
        <v>0</v>
      </c>
      <c r="AG49" s="143">
        <f t="shared" si="58"/>
        <v>0</v>
      </c>
      <c r="AH49" s="143">
        <f t="shared" si="58"/>
        <v>0</v>
      </c>
      <c r="AI49" s="143">
        <f t="shared" si="58"/>
        <v>0</v>
      </c>
      <c r="AJ49" s="143">
        <f t="shared" si="58"/>
        <v>0</v>
      </c>
      <c r="AK49" s="143">
        <f t="shared" si="58"/>
        <v>0</v>
      </c>
      <c r="AL49" s="143">
        <f t="shared" si="58"/>
        <v>0</v>
      </c>
      <c r="AM49" s="143">
        <f t="shared" si="58"/>
        <v>0</v>
      </c>
      <c r="AN49" s="166">
        <f t="shared" si="58"/>
        <v>0</v>
      </c>
      <c r="AO49" s="175">
        <f t="shared" si="58"/>
        <v>0</v>
      </c>
      <c r="AP49" s="143">
        <f t="shared" si="58"/>
        <v>0</v>
      </c>
      <c r="AQ49" s="143">
        <f t="shared" si="58"/>
        <v>0</v>
      </c>
      <c r="AR49" s="143">
        <f t="shared" si="58"/>
        <v>0</v>
      </c>
      <c r="AS49" s="143">
        <f t="shared" si="58"/>
        <v>0</v>
      </c>
      <c r="AT49" s="143">
        <f t="shared" si="58"/>
        <v>0</v>
      </c>
      <c r="AU49" s="143">
        <f t="shared" si="58"/>
        <v>0</v>
      </c>
      <c r="AV49" s="143">
        <f t="shared" si="58"/>
        <v>0</v>
      </c>
      <c r="AW49" s="143">
        <f t="shared" si="58"/>
        <v>0</v>
      </c>
      <c r="AX49" s="143">
        <f t="shared" si="58"/>
        <v>0</v>
      </c>
      <c r="AY49" s="166">
        <f t="shared" ref="AY49:BU49" si="59">AY50</f>
        <v>0</v>
      </c>
      <c r="AZ49" s="175">
        <f t="shared" si="59"/>
        <v>0</v>
      </c>
      <c r="BA49" s="143">
        <f t="shared" si="59"/>
        <v>0</v>
      </c>
      <c r="BB49" s="143">
        <f t="shared" si="59"/>
        <v>0</v>
      </c>
      <c r="BC49" s="143">
        <f t="shared" si="59"/>
        <v>0</v>
      </c>
      <c r="BD49" s="143">
        <f t="shared" si="59"/>
        <v>0</v>
      </c>
      <c r="BE49" s="143">
        <f t="shared" si="59"/>
        <v>0</v>
      </c>
      <c r="BF49" s="143">
        <f t="shared" si="59"/>
        <v>0</v>
      </c>
      <c r="BG49" s="143">
        <f t="shared" si="59"/>
        <v>0</v>
      </c>
      <c r="BH49" s="143">
        <f t="shared" si="59"/>
        <v>0</v>
      </c>
      <c r="BI49" s="143">
        <f t="shared" si="59"/>
        <v>0</v>
      </c>
      <c r="BJ49" s="166">
        <f t="shared" si="59"/>
        <v>0</v>
      </c>
      <c r="BK49" s="175">
        <f t="shared" si="59"/>
        <v>0</v>
      </c>
      <c r="BL49" s="143">
        <f t="shared" si="59"/>
        <v>0</v>
      </c>
      <c r="BM49" s="143">
        <f t="shared" si="59"/>
        <v>0</v>
      </c>
      <c r="BN49" s="143">
        <f t="shared" si="59"/>
        <v>0</v>
      </c>
      <c r="BO49" s="143">
        <f t="shared" si="59"/>
        <v>0</v>
      </c>
      <c r="BP49" s="143">
        <f t="shared" si="59"/>
        <v>0</v>
      </c>
      <c r="BQ49" s="143">
        <f t="shared" si="59"/>
        <v>0</v>
      </c>
      <c r="BR49" s="143">
        <f t="shared" si="59"/>
        <v>0</v>
      </c>
      <c r="BS49" s="143">
        <f t="shared" si="59"/>
        <v>0</v>
      </c>
      <c r="BT49" s="143">
        <f t="shared" si="59"/>
        <v>0</v>
      </c>
      <c r="BU49" s="166">
        <f t="shared" si="59"/>
        <v>0</v>
      </c>
    </row>
    <row r="50" spans="1:91" s="5" customFormat="1" ht="15.75" customHeight="1" x14ac:dyDescent="0.25">
      <c r="A50" s="184"/>
      <c r="B50" s="190"/>
      <c r="C50" s="365"/>
      <c r="D50" s="19"/>
      <c r="E50" s="19" t="s">
        <v>298</v>
      </c>
      <c r="F50" s="19"/>
      <c r="G50" s="19"/>
      <c r="H50" s="19"/>
      <c r="I50" s="19"/>
      <c r="J50" s="19"/>
      <c r="K50" s="19"/>
      <c r="L50" s="19"/>
      <c r="M50" s="19"/>
      <c r="N50" s="19"/>
      <c r="O50" s="19"/>
      <c r="P50" s="19"/>
      <c r="Q50" s="668">
        <v>31</v>
      </c>
      <c r="R50" s="660"/>
      <c r="S50" s="455">
        <f>S64</f>
        <v>0</v>
      </c>
      <c r="T50" s="163">
        <f t="shared" ref="T50:AX50" si="60">T64</f>
        <v>0</v>
      </c>
      <c r="U50" s="163">
        <f t="shared" si="60"/>
        <v>0</v>
      </c>
      <c r="V50" s="163">
        <f t="shared" si="60"/>
        <v>0</v>
      </c>
      <c r="W50" s="163">
        <f t="shared" si="60"/>
        <v>0</v>
      </c>
      <c r="X50" s="163">
        <f t="shared" si="60"/>
        <v>0</v>
      </c>
      <c r="Y50" s="163">
        <f t="shared" si="60"/>
        <v>0</v>
      </c>
      <c r="Z50" s="163">
        <f t="shared" si="60"/>
        <v>0</v>
      </c>
      <c r="AA50" s="163">
        <f t="shared" si="60"/>
        <v>0</v>
      </c>
      <c r="AB50" s="163">
        <f t="shared" si="60"/>
        <v>0</v>
      </c>
      <c r="AC50" s="334">
        <f t="shared" si="60"/>
        <v>0</v>
      </c>
      <c r="AD50" s="455">
        <f t="shared" si="60"/>
        <v>0</v>
      </c>
      <c r="AE50" s="163">
        <f t="shared" si="60"/>
        <v>0</v>
      </c>
      <c r="AF50" s="163">
        <f t="shared" si="60"/>
        <v>0</v>
      </c>
      <c r="AG50" s="163">
        <f t="shared" si="60"/>
        <v>0</v>
      </c>
      <c r="AH50" s="163">
        <f t="shared" si="60"/>
        <v>0</v>
      </c>
      <c r="AI50" s="163">
        <f t="shared" si="60"/>
        <v>0</v>
      </c>
      <c r="AJ50" s="163">
        <f t="shared" si="60"/>
        <v>0</v>
      </c>
      <c r="AK50" s="163">
        <f t="shared" si="60"/>
        <v>0</v>
      </c>
      <c r="AL50" s="163">
        <f t="shared" si="60"/>
        <v>0</v>
      </c>
      <c r="AM50" s="163">
        <f t="shared" si="60"/>
        <v>0</v>
      </c>
      <c r="AN50" s="334">
        <f t="shared" si="60"/>
        <v>0</v>
      </c>
      <c r="AO50" s="455">
        <f t="shared" si="60"/>
        <v>0</v>
      </c>
      <c r="AP50" s="163">
        <f t="shared" si="60"/>
        <v>0</v>
      </c>
      <c r="AQ50" s="163">
        <f t="shared" si="60"/>
        <v>0</v>
      </c>
      <c r="AR50" s="163">
        <f t="shared" si="60"/>
        <v>0</v>
      </c>
      <c r="AS50" s="163">
        <f t="shared" si="60"/>
        <v>0</v>
      </c>
      <c r="AT50" s="163">
        <f t="shared" si="60"/>
        <v>0</v>
      </c>
      <c r="AU50" s="163">
        <f t="shared" si="60"/>
        <v>0</v>
      </c>
      <c r="AV50" s="163">
        <f t="shared" si="60"/>
        <v>0</v>
      </c>
      <c r="AW50" s="163">
        <f t="shared" si="60"/>
        <v>0</v>
      </c>
      <c r="AX50" s="163">
        <f t="shared" si="60"/>
        <v>0</v>
      </c>
      <c r="AY50" s="334">
        <f t="shared" ref="AY50:BU50" si="61">AY64</f>
        <v>0</v>
      </c>
      <c r="AZ50" s="455">
        <f t="shared" si="61"/>
        <v>0</v>
      </c>
      <c r="BA50" s="163">
        <f t="shared" si="61"/>
        <v>0</v>
      </c>
      <c r="BB50" s="163">
        <f t="shared" si="61"/>
        <v>0</v>
      </c>
      <c r="BC50" s="163">
        <f t="shared" si="61"/>
        <v>0</v>
      </c>
      <c r="BD50" s="163">
        <f t="shared" si="61"/>
        <v>0</v>
      </c>
      <c r="BE50" s="163">
        <f t="shared" si="61"/>
        <v>0</v>
      </c>
      <c r="BF50" s="163">
        <f t="shared" si="61"/>
        <v>0</v>
      </c>
      <c r="BG50" s="163">
        <f t="shared" si="61"/>
        <v>0</v>
      </c>
      <c r="BH50" s="163">
        <f t="shared" si="61"/>
        <v>0</v>
      </c>
      <c r="BI50" s="163">
        <f t="shared" si="61"/>
        <v>0</v>
      </c>
      <c r="BJ50" s="334">
        <f t="shared" si="61"/>
        <v>0</v>
      </c>
      <c r="BK50" s="455">
        <f t="shared" si="61"/>
        <v>0</v>
      </c>
      <c r="BL50" s="163">
        <f t="shared" si="61"/>
        <v>0</v>
      </c>
      <c r="BM50" s="163">
        <f t="shared" si="61"/>
        <v>0</v>
      </c>
      <c r="BN50" s="163">
        <f t="shared" si="61"/>
        <v>0</v>
      </c>
      <c r="BO50" s="163">
        <f t="shared" si="61"/>
        <v>0</v>
      </c>
      <c r="BP50" s="163">
        <f t="shared" si="61"/>
        <v>0</v>
      </c>
      <c r="BQ50" s="163">
        <f t="shared" si="61"/>
        <v>0</v>
      </c>
      <c r="BR50" s="163">
        <f t="shared" si="61"/>
        <v>0</v>
      </c>
      <c r="BS50" s="163">
        <f t="shared" si="61"/>
        <v>0</v>
      </c>
      <c r="BT50" s="163">
        <f t="shared" si="61"/>
        <v>0</v>
      </c>
      <c r="BU50" s="334">
        <f t="shared" si="61"/>
        <v>0</v>
      </c>
      <c r="BV50" s="184"/>
      <c r="BW50" s="184"/>
      <c r="BX50" s="184"/>
      <c r="BY50" s="184"/>
      <c r="BZ50" s="184"/>
      <c r="CA50" s="184"/>
      <c r="CB50" s="184"/>
      <c r="CC50" s="184"/>
      <c r="CD50" s="184"/>
      <c r="CE50" s="184"/>
      <c r="CF50" s="184"/>
      <c r="CG50" s="184"/>
      <c r="CH50" s="184"/>
      <c r="CI50" s="184"/>
      <c r="CJ50" s="184"/>
      <c r="CK50" s="184"/>
      <c r="CL50" s="184"/>
      <c r="CM50" s="184"/>
    </row>
    <row r="51" spans="1:91" s="5" customFormat="1" ht="15.75" customHeight="1" x14ac:dyDescent="0.25">
      <c r="A51" s="184"/>
      <c r="B51" s="190"/>
      <c r="C51" s="365"/>
      <c r="D51" s="19"/>
      <c r="E51" s="19"/>
      <c r="F51" s="19" t="s">
        <v>315</v>
      </c>
      <c r="G51" s="19"/>
      <c r="H51" s="19"/>
      <c r="I51" s="19"/>
      <c r="J51" s="19"/>
      <c r="K51" s="19"/>
      <c r="L51" s="19"/>
      <c r="M51" s="19"/>
      <c r="N51" s="19"/>
      <c r="O51" s="19"/>
      <c r="P51" s="19"/>
      <c r="Q51" s="664">
        <v>32</v>
      </c>
      <c r="R51" s="665"/>
      <c r="S51" s="455">
        <f>SUM(S52:S60)</f>
        <v>0</v>
      </c>
      <c r="T51" s="163">
        <f t="shared" ref="T51:AC51" si="62">SUM(T52:T60)</f>
        <v>0</v>
      </c>
      <c r="U51" s="163">
        <f t="shared" si="62"/>
        <v>0</v>
      </c>
      <c r="V51" s="163">
        <f t="shared" si="62"/>
        <v>0</v>
      </c>
      <c r="W51" s="163">
        <f t="shared" si="62"/>
        <v>0</v>
      </c>
      <c r="X51" s="163">
        <f t="shared" si="62"/>
        <v>0</v>
      </c>
      <c r="Y51" s="163">
        <f t="shared" si="62"/>
        <v>0</v>
      </c>
      <c r="Z51" s="163">
        <f t="shared" si="62"/>
        <v>0</v>
      </c>
      <c r="AA51" s="163">
        <f t="shared" si="62"/>
        <v>0</v>
      </c>
      <c r="AB51" s="163">
        <f t="shared" si="62"/>
        <v>0</v>
      </c>
      <c r="AC51" s="334">
        <f t="shared" si="62"/>
        <v>0</v>
      </c>
      <c r="AD51" s="455">
        <f t="shared" ref="AD51" si="63">SUM(AD52:AD60)</f>
        <v>0</v>
      </c>
      <c r="AE51" s="163">
        <f t="shared" ref="AE51" si="64">SUM(AE52:AE60)</f>
        <v>0</v>
      </c>
      <c r="AF51" s="163">
        <f t="shared" ref="AF51" si="65">SUM(AF52:AF60)</f>
        <v>0</v>
      </c>
      <c r="AG51" s="163">
        <f t="shared" ref="AG51" si="66">SUM(AG52:AG60)</f>
        <v>0</v>
      </c>
      <c r="AH51" s="163">
        <f t="shared" ref="AH51" si="67">SUM(AH52:AH60)</f>
        <v>0</v>
      </c>
      <c r="AI51" s="163">
        <f t="shared" ref="AI51" si="68">SUM(AI52:AI60)</f>
        <v>0</v>
      </c>
      <c r="AJ51" s="163">
        <f t="shared" ref="AJ51" si="69">SUM(AJ52:AJ60)</f>
        <v>0</v>
      </c>
      <c r="AK51" s="163">
        <f t="shared" ref="AK51" si="70">SUM(AK52:AK60)</f>
        <v>0</v>
      </c>
      <c r="AL51" s="163">
        <f t="shared" ref="AL51" si="71">SUM(AL52:AL60)</f>
        <v>0</v>
      </c>
      <c r="AM51" s="163">
        <f t="shared" ref="AM51" si="72">SUM(AM52:AM60)</f>
        <v>0</v>
      </c>
      <c r="AN51" s="334">
        <f t="shared" ref="AN51" si="73">SUM(AN52:AN60)</f>
        <v>0</v>
      </c>
      <c r="AO51" s="455">
        <f t="shared" ref="AO51" si="74">SUM(AO52:AO60)</f>
        <v>0</v>
      </c>
      <c r="AP51" s="163">
        <f t="shared" ref="AP51" si="75">SUM(AP52:AP60)</f>
        <v>0</v>
      </c>
      <c r="AQ51" s="163">
        <f t="shared" ref="AQ51" si="76">SUM(AQ52:AQ60)</f>
        <v>0</v>
      </c>
      <c r="AR51" s="163">
        <f t="shared" ref="AR51" si="77">SUM(AR52:AR60)</f>
        <v>0</v>
      </c>
      <c r="AS51" s="163">
        <f t="shared" ref="AS51" si="78">SUM(AS52:AS60)</f>
        <v>0</v>
      </c>
      <c r="AT51" s="163">
        <f t="shared" ref="AT51" si="79">SUM(AT52:AT60)</f>
        <v>0</v>
      </c>
      <c r="AU51" s="163">
        <f t="shared" ref="AU51" si="80">SUM(AU52:AU60)</f>
        <v>0</v>
      </c>
      <c r="AV51" s="163">
        <f t="shared" ref="AV51" si="81">SUM(AV52:AV60)</f>
        <v>0</v>
      </c>
      <c r="AW51" s="163">
        <f t="shared" ref="AW51" si="82">SUM(AW52:AW60)</f>
        <v>0</v>
      </c>
      <c r="AX51" s="163">
        <f t="shared" ref="AX51" si="83">SUM(AX52:AX60)</f>
        <v>0</v>
      </c>
      <c r="AY51" s="334">
        <f t="shared" ref="AY51" si="84">SUM(AY52:AY60)</f>
        <v>0</v>
      </c>
      <c r="AZ51" s="455">
        <f t="shared" ref="AZ51" si="85">SUM(AZ52:AZ60)</f>
        <v>0</v>
      </c>
      <c r="BA51" s="163">
        <f t="shared" ref="BA51" si="86">SUM(BA52:BA60)</f>
        <v>0</v>
      </c>
      <c r="BB51" s="163">
        <f t="shared" ref="BB51" si="87">SUM(BB52:BB60)</f>
        <v>0</v>
      </c>
      <c r="BC51" s="163">
        <f t="shared" ref="BC51" si="88">SUM(BC52:BC60)</f>
        <v>0</v>
      </c>
      <c r="BD51" s="163">
        <f t="shared" ref="BD51" si="89">SUM(BD52:BD60)</f>
        <v>0</v>
      </c>
      <c r="BE51" s="163">
        <f t="shared" ref="BE51" si="90">SUM(BE52:BE60)</f>
        <v>0</v>
      </c>
      <c r="BF51" s="163">
        <f t="shared" ref="BF51" si="91">SUM(BF52:BF60)</f>
        <v>0</v>
      </c>
      <c r="BG51" s="163">
        <f t="shared" ref="BG51" si="92">SUM(BG52:BG60)</f>
        <v>0</v>
      </c>
      <c r="BH51" s="163">
        <f t="shared" ref="BH51" si="93">SUM(BH52:BH60)</f>
        <v>0</v>
      </c>
      <c r="BI51" s="163">
        <f t="shared" ref="BI51" si="94">SUM(BI52:BI60)</f>
        <v>0</v>
      </c>
      <c r="BJ51" s="334">
        <f t="shared" ref="BJ51" si="95">SUM(BJ52:BJ60)</f>
        <v>0</v>
      </c>
      <c r="BK51" s="455">
        <f t="shared" ref="BK51" si="96">SUM(BK52:BK60)</f>
        <v>0</v>
      </c>
      <c r="BL51" s="163">
        <f t="shared" ref="BL51" si="97">SUM(BL52:BL60)</f>
        <v>0</v>
      </c>
      <c r="BM51" s="163">
        <f t="shared" ref="BM51" si="98">SUM(BM52:BM60)</f>
        <v>0</v>
      </c>
      <c r="BN51" s="163">
        <f t="shared" ref="BN51" si="99">SUM(BN52:BN60)</f>
        <v>0</v>
      </c>
      <c r="BO51" s="163">
        <f t="shared" ref="BO51" si="100">SUM(BO52:BO60)</f>
        <v>0</v>
      </c>
      <c r="BP51" s="163">
        <f t="shared" ref="BP51" si="101">SUM(BP52:BP60)</f>
        <v>0</v>
      </c>
      <c r="BQ51" s="163">
        <f t="shared" ref="BQ51" si="102">SUM(BQ52:BQ60)</f>
        <v>0</v>
      </c>
      <c r="BR51" s="163">
        <f t="shared" ref="BR51" si="103">SUM(BR52:BR60)</f>
        <v>0</v>
      </c>
      <c r="BS51" s="163">
        <f t="shared" ref="BS51" si="104">SUM(BS52:BS60)</f>
        <v>0</v>
      </c>
      <c r="BT51" s="163">
        <f t="shared" ref="BT51" si="105">SUM(BT52:BT60)</f>
        <v>0</v>
      </c>
      <c r="BU51" s="334">
        <f t="shared" ref="BU51" si="106">SUM(BU52:BU60)</f>
        <v>0</v>
      </c>
      <c r="BV51" s="184"/>
      <c r="BW51" s="184"/>
      <c r="BX51" s="184"/>
      <c r="BY51" s="184"/>
      <c r="BZ51" s="184"/>
      <c r="CA51" s="184"/>
      <c r="CB51" s="184"/>
      <c r="CC51" s="184"/>
      <c r="CD51" s="184"/>
      <c r="CE51" s="184"/>
      <c r="CF51" s="184"/>
      <c r="CG51" s="184"/>
      <c r="CH51" s="184"/>
      <c r="CI51" s="184"/>
      <c r="CJ51" s="184"/>
      <c r="CK51" s="184"/>
      <c r="CL51" s="184"/>
      <c r="CM51" s="184"/>
    </row>
    <row r="52" spans="1:91" s="26" customFormat="1" ht="14.25" customHeight="1" x14ac:dyDescent="0.3">
      <c r="A52" s="184"/>
      <c r="B52" s="190"/>
      <c r="C52" s="365"/>
      <c r="D52" s="19"/>
      <c r="E52" s="197"/>
      <c r="F52" s="19"/>
      <c r="G52" s="19" t="s">
        <v>125</v>
      </c>
      <c r="H52" s="19"/>
      <c r="I52" s="19"/>
      <c r="J52" s="19"/>
      <c r="K52" s="19"/>
      <c r="L52" s="19"/>
      <c r="M52" s="19"/>
      <c r="N52" s="19"/>
      <c r="O52" s="19"/>
      <c r="P52" s="19"/>
      <c r="Q52" s="664">
        <v>33</v>
      </c>
      <c r="R52" s="665"/>
      <c r="S52" s="453"/>
      <c r="T52" s="438"/>
      <c r="U52" s="438"/>
      <c r="V52" s="438"/>
      <c r="W52" s="438"/>
      <c r="X52" s="438"/>
      <c r="Y52" s="438"/>
      <c r="Z52" s="438"/>
      <c r="AA52" s="438"/>
      <c r="AB52" s="438"/>
      <c r="AC52" s="445"/>
      <c r="AD52" s="453"/>
      <c r="AE52" s="438"/>
      <c r="AF52" s="438"/>
      <c r="AG52" s="438"/>
      <c r="AH52" s="438"/>
      <c r="AI52" s="438"/>
      <c r="AJ52" s="438"/>
      <c r="AK52" s="438"/>
      <c r="AL52" s="438"/>
      <c r="AM52" s="438"/>
      <c r="AN52" s="445"/>
      <c r="AO52" s="453"/>
      <c r="AP52" s="438"/>
      <c r="AQ52" s="438"/>
      <c r="AR52" s="438"/>
      <c r="AS52" s="438"/>
      <c r="AT52" s="438"/>
      <c r="AU52" s="438"/>
      <c r="AV52" s="438"/>
      <c r="AW52" s="438"/>
      <c r="AX52" s="438"/>
      <c r="AY52" s="445"/>
      <c r="AZ52" s="453"/>
      <c r="BA52" s="438"/>
      <c r="BB52" s="438"/>
      <c r="BC52" s="438"/>
      <c r="BD52" s="438"/>
      <c r="BE52" s="438"/>
      <c r="BF52" s="438"/>
      <c r="BG52" s="438"/>
      <c r="BH52" s="438"/>
      <c r="BI52" s="438"/>
      <c r="BJ52" s="445"/>
      <c r="BK52" s="453"/>
      <c r="BL52" s="438"/>
      <c r="BM52" s="438"/>
      <c r="BN52" s="438"/>
      <c r="BO52" s="438"/>
      <c r="BP52" s="438"/>
      <c r="BQ52" s="438"/>
      <c r="BR52" s="438"/>
      <c r="BS52" s="438"/>
      <c r="BT52" s="438"/>
      <c r="BU52" s="445"/>
      <c r="BV52" s="185"/>
      <c r="BW52" s="185"/>
      <c r="BX52" s="185"/>
      <c r="BY52" s="185"/>
      <c r="BZ52" s="185"/>
      <c r="CA52" s="185"/>
      <c r="CB52" s="185"/>
      <c r="CC52" s="185"/>
      <c r="CD52" s="185"/>
      <c r="CE52" s="185"/>
      <c r="CF52" s="185"/>
      <c r="CG52" s="185"/>
      <c r="CH52" s="185"/>
      <c r="CI52" s="185"/>
      <c r="CJ52" s="185"/>
      <c r="CK52" s="185"/>
      <c r="CL52" s="185"/>
      <c r="CM52" s="185"/>
    </row>
    <row r="53" spans="1:91" s="26" customFormat="1" ht="14.25" customHeight="1" x14ac:dyDescent="0.3">
      <c r="A53" s="184"/>
      <c r="B53" s="190"/>
      <c r="C53" s="365"/>
      <c r="D53" s="19"/>
      <c r="E53" s="197"/>
      <c r="F53" s="19"/>
      <c r="G53" s="19" t="s">
        <v>126</v>
      </c>
      <c r="H53" s="19"/>
      <c r="I53" s="19"/>
      <c r="J53" s="19"/>
      <c r="K53" s="19"/>
      <c r="L53" s="19"/>
      <c r="M53" s="19"/>
      <c r="N53" s="19"/>
      <c r="O53" s="19"/>
      <c r="P53" s="19"/>
      <c r="Q53" s="664">
        <v>34</v>
      </c>
      <c r="R53" s="665"/>
      <c r="S53" s="453"/>
      <c r="T53" s="438"/>
      <c r="U53" s="438"/>
      <c r="V53" s="438"/>
      <c r="W53" s="438"/>
      <c r="X53" s="438"/>
      <c r="Y53" s="438"/>
      <c r="Z53" s="438"/>
      <c r="AA53" s="438"/>
      <c r="AB53" s="438"/>
      <c r="AC53" s="445"/>
      <c r="AD53" s="453"/>
      <c r="AE53" s="438"/>
      <c r="AF53" s="438"/>
      <c r="AG53" s="438"/>
      <c r="AH53" s="438"/>
      <c r="AI53" s="438"/>
      <c r="AJ53" s="438"/>
      <c r="AK53" s="438"/>
      <c r="AL53" s="438"/>
      <c r="AM53" s="438"/>
      <c r="AN53" s="445"/>
      <c r="AO53" s="453"/>
      <c r="AP53" s="438"/>
      <c r="AQ53" s="438"/>
      <c r="AR53" s="438"/>
      <c r="AS53" s="438"/>
      <c r="AT53" s="438"/>
      <c r="AU53" s="438"/>
      <c r="AV53" s="438"/>
      <c r="AW53" s="438"/>
      <c r="AX53" s="438"/>
      <c r="AY53" s="445"/>
      <c r="AZ53" s="453"/>
      <c r="BA53" s="438"/>
      <c r="BB53" s="438"/>
      <c r="BC53" s="438"/>
      <c r="BD53" s="438"/>
      <c r="BE53" s="438"/>
      <c r="BF53" s="438"/>
      <c r="BG53" s="438"/>
      <c r="BH53" s="438"/>
      <c r="BI53" s="438"/>
      <c r="BJ53" s="445"/>
      <c r="BK53" s="453"/>
      <c r="BL53" s="438"/>
      <c r="BM53" s="438"/>
      <c r="BN53" s="438"/>
      <c r="BO53" s="438"/>
      <c r="BP53" s="438"/>
      <c r="BQ53" s="438"/>
      <c r="BR53" s="438"/>
      <c r="BS53" s="438"/>
      <c r="BT53" s="438"/>
      <c r="BU53" s="445"/>
      <c r="BV53" s="185"/>
      <c r="BW53" s="185"/>
      <c r="BX53" s="185"/>
      <c r="BY53" s="185"/>
      <c r="BZ53" s="185"/>
      <c r="CA53" s="185"/>
      <c r="CB53" s="185"/>
      <c r="CC53" s="185"/>
      <c r="CD53" s="185"/>
      <c r="CE53" s="185"/>
      <c r="CF53" s="185"/>
      <c r="CG53" s="185"/>
      <c r="CH53" s="185"/>
      <c r="CI53" s="185"/>
      <c r="CJ53" s="185"/>
      <c r="CK53" s="185"/>
      <c r="CL53" s="185"/>
      <c r="CM53" s="185"/>
    </row>
    <row r="54" spans="1:91" s="26" customFormat="1" ht="15.75" customHeight="1" x14ac:dyDescent="0.3">
      <c r="A54" s="184"/>
      <c r="B54" s="190"/>
      <c r="C54" s="365"/>
      <c r="D54" s="19"/>
      <c r="E54" s="197"/>
      <c r="F54" s="19"/>
      <c r="G54" s="19" t="s">
        <v>94</v>
      </c>
      <c r="H54" s="19"/>
      <c r="I54" s="19"/>
      <c r="J54" s="19"/>
      <c r="K54" s="19"/>
      <c r="L54" s="19"/>
      <c r="M54" s="19"/>
      <c r="N54" s="19"/>
      <c r="O54" s="19"/>
      <c r="P54" s="19"/>
      <c r="Q54" s="664">
        <v>35</v>
      </c>
      <c r="R54" s="665"/>
      <c r="S54" s="453"/>
      <c r="T54" s="438"/>
      <c r="U54" s="438"/>
      <c r="V54" s="438"/>
      <c r="W54" s="438"/>
      <c r="X54" s="438"/>
      <c r="Y54" s="438"/>
      <c r="Z54" s="438"/>
      <c r="AA54" s="438"/>
      <c r="AB54" s="438"/>
      <c r="AC54" s="445"/>
      <c r="AD54" s="453"/>
      <c r="AE54" s="438"/>
      <c r="AF54" s="438"/>
      <c r="AG54" s="438"/>
      <c r="AH54" s="438"/>
      <c r="AI54" s="438"/>
      <c r="AJ54" s="438"/>
      <c r="AK54" s="438"/>
      <c r="AL54" s="438"/>
      <c r="AM54" s="438"/>
      <c r="AN54" s="445"/>
      <c r="AO54" s="453"/>
      <c r="AP54" s="438"/>
      <c r="AQ54" s="438"/>
      <c r="AR54" s="438"/>
      <c r="AS54" s="438"/>
      <c r="AT54" s="438"/>
      <c r="AU54" s="438"/>
      <c r="AV54" s="438"/>
      <c r="AW54" s="438"/>
      <c r="AX54" s="438"/>
      <c r="AY54" s="445"/>
      <c r="AZ54" s="453"/>
      <c r="BA54" s="438"/>
      <c r="BB54" s="438"/>
      <c r="BC54" s="438"/>
      <c r="BD54" s="438"/>
      <c r="BE54" s="438"/>
      <c r="BF54" s="438"/>
      <c r="BG54" s="438"/>
      <c r="BH54" s="438"/>
      <c r="BI54" s="438"/>
      <c r="BJ54" s="445"/>
      <c r="BK54" s="453"/>
      <c r="BL54" s="438"/>
      <c r="BM54" s="438"/>
      <c r="BN54" s="438"/>
      <c r="BO54" s="438"/>
      <c r="BP54" s="438"/>
      <c r="BQ54" s="438"/>
      <c r="BR54" s="438"/>
      <c r="BS54" s="438"/>
      <c r="BT54" s="438"/>
      <c r="BU54" s="445"/>
      <c r="BV54" s="185"/>
      <c r="BW54" s="185"/>
      <c r="BX54" s="185"/>
      <c r="BY54" s="185"/>
      <c r="BZ54" s="185"/>
      <c r="CA54" s="185"/>
      <c r="CB54" s="185"/>
      <c r="CC54" s="185"/>
      <c r="CD54" s="185"/>
      <c r="CE54" s="185"/>
      <c r="CF54" s="185"/>
      <c r="CG54" s="185"/>
      <c r="CH54" s="185"/>
      <c r="CI54" s="185"/>
      <c r="CJ54" s="185"/>
      <c r="CK54" s="185"/>
      <c r="CL54" s="185"/>
      <c r="CM54" s="185"/>
    </row>
    <row r="55" spans="1:91" s="26" customFormat="1" ht="15.75" customHeight="1" x14ac:dyDescent="0.3">
      <c r="A55" s="184"/>
      <c r="B55" s="190"/>
      <c r="C55" s="365"/>
      <c r="D55" s="19"/>
      <c r="E55" s="197"/>
      <c r="F55" s="19"/>
      <c r="G55" s="19" t="s">
        <v>95</v>
      </c>
      <c r="H55" s="19"/>
      <c r="I55" s="19"/>
      <c r="J55" s="19"/>
      <c r="K55" s="19"/>
      <c r="L55" s="19"/>
      <c r="M55" s="19"/>
      <c r="N55" s="19"/>
      <c r="O55" s="19"/>
      <c r="P55" s="19"/>
      <c r="Q55" s="664">
        <v>36</v>
      </c>
      <c r="R55" s="665"/>
      <c r="S55" s="453"/>
      <c r="T55" s="438"/>
      <c r="U55" s="438"/>
      <c r="V55" s="438"/>
      <c r="W55" s="438"/>
      <c r="X55" s="438"/>
      <c r="Y55" s="438"/>
      <c r="Z55" s="438"/>
      <c r="AA55" s="438"/>
      <c r="AB55" s="438"/>
      <c r="AC55" s="445"/>
      <c r="AD55" s="453"/>
      <c r="AE55" s="438"/>
      <c r="AF55" s="438"/>
      <c r="AG55" s="438"/>
      <c r="AH55" s="438"/>
      <c r="AI55" s="438"/>
      <c r="AJ55" s="438"/>
      <c r="AK55" s="438"/>
      <c r="AL55" s="438"/>
      <c r="AM55" s="438"/>
      <c r="AN55" s="445"/>
      <c r="AO55" s="453"/>
      <c r="AP55" s="438"/>
      <c r="AQ55" s="438"/>
      <c r="AR55" s="438"/>
      <c r="AS55" s="438"/>
      <c r="AT55" s="438"/>
      <c r="AU55" s="438"/>
      <c r="AV55" s="438"/>
      <c r="AW55" s="438"/>
      <c r="AX55" s="438"/>
      <c r="AY55" s="445"/>
      <c r="AZ55" s="453"/>
      <c r="BA55" s="438"/>
      <c r="BB55" s="438"/>
      <c r="BC55" s="438"/>
      <c r="BD55" s="438"/>
      <c r="BE55" s="438"/>
      <c r="BF55" s="438"/>
      <c r="BG55" s="438"/>
      <c r="BH55" s="438"/>
      <c r="BI55" s="438"/>
      <c r="BJ55" s="445"/>
      <c r="BK55" s="453"/>
      <c r="BL55" s="438"/>
      <c r="BM55" s="438"/>
      <c r="BN55" s="438"/>
      <c r="BO55" s="438"/>
      <c r="BP55" s="438"/>
      <c r="BQ55" s="438"/>
      <c r="BR55" s="438"/>
      <c r="BS55" s="438"/>
      <c r="BT55" s="438"/>
      <c r="BU55" s="445"/>
      <c r="BV55" s="185"/>
      <c r="BW55" s="185"/>
      <c r="BX55" s="185"/>
      <c r="BY55" s="185"/>
      <c r="BZ55" s="185"/>
      <c r="CA55" s="185"/>
      <c r="CB55" s="185"/>
      <c r="CC55" s="185"/>
      <c r="CD55" s="185"/>
      <c r="CE55" s="185"/>
      <c r="CF55" s="185"/>
      <c r="CG55" s="185"/>
      <c r="CH55" s="185"/>
      <c r="CI55" s="185"/>
      <c r="CJ55" s="185"/>
      <c r="CK55" s="185"/>
      <c r="CL55" s="185"/>
      <c r="CM55" s="185"/>
    </row>
    <row r="56" spans="1:91" s="26" customFormat="1" ht="15.75" customHeight="1" x14ac:dyDescent="0.3">
      <c r="A56" s="184"/>
      <c r="B56" s="190"/>
      <c r="C56" s="365"/>
      <c r="D56" s="19"/>
      <c r="E56" s="197"/>
      <c r="F56" s="19"/>
      <c r="G56" s="19" t="s">
        <v>96</v>
      </c>
      <c r="H56" s="19"/>
      <c r="I56" s="19"/>
      <c r="J56" s="19"/>
      <c r="K56" s="19"/>
      <c r="L56" s="19"/>
      <c r="M56" s="19"/>
      <c r="N56" s="19"/>
      <c r="O56" s="19"/>
      <c r="P56" s="19"/>
      <c r="Q56" s="664">
        <v>37</v>
      </c>
      <c r="R56" s="665"/>
      <c r="S56" s="453"/>
      <c r="T56" s="438"/>
      <c r="U56" s="438"/>
      <c r="V56" s="438"/>
      <c r="W56" s="438"/>
      <c r="X56" s="438"/>
      <c r="Y56" s="438"/>
      <c r="Z56" s="438"/>
      <c r="AA56" s="438"/>
      <c r="AB56" s="438"/>
      <c r="AC56" s="445"/>
      <c r="AD56" s="453"/>
      <c r="AE56" s="438"/>
      <c r="AF56" s="438"/>
      <c r="AG56" s="438"/>
      <c r="AH56" s="438"/>
      <c r="AI56" s="438"/>
      <c r="AJ56" s="438"/>
      <c r="AK56" s="438"/>
      <c r="AL56" s="438"/>
      <c r="AM56" s="438"/>
      <c r="AN56" s="445"/>
      <c r="AO56" s="453"/>
      <c r="AP56" s="438"/>
      <c r="AQ56" s="438"/>
      <c r="AR56" s="438"/>
      <c r="AS56" s="438"/>
      <c r="AT56" s="438"/>
      <c r="AU56" s="438"/>
      <c r="AV56" s="438"/>
      <c r="AW56" s="438"/>
      <c r="AX56" s="438"/>
      <c r="AY56" s="445"/>
      <c r="AZ56" s="453"/>
      <c r="BA56" s="438"/>
      <c r="BB56" s="438"/>
      <c r="BC56" s="438"/>
      <c r="BD56" s="438"/>
      <c r="BE56" s="438"/>
      <c r="BF56" s="438"/>
      <c r="BG56" s="438"/>
      <c r="BH56" s="438"/>
      <c r="BI56" s="438"/>
      <c r="BJ56" s="445"/>
      <c r="BK56" s="453"/>
      <c r="BL56" s="438"/>
      <c r="BM56" s="438"/>
      <c r="BN56" s="438"/>
      <c r="BO56" s="438"/>
      <c r="BP56" s="438"/>
      <c r="BQ56" s="438"/>
      <c r="BR56" s="438"/>
      <c r="BS56" s="438"/>
      <c r="BT56" s="438"/>
      <c r="BU56" s="445"/>
      <c r="BV56" s="185"/>
      <c r="BW56" s="185"/>
      <c r="BX56" s="185"/>
      <c r="BY56" s="185"/>
      <c r="BZ56" s="185"/>
      <c r="CA56" s="185"/>
      <c r="CB56" s="185"/>
      <c r="CC56" s="185"/>
      <c r="CD56" s="185"/>
      <c r="CE56" s="185"/>
      <c r="CF56" s="185"/>
      <c r="CG56" s="185"/>
      <c r="CH56" s="185"/>
      <c r="CI56" s="185"/>
      <c r="CJ56" s="185"/>
      <c r="CK56" s="185"/>
      <c r="CL56" s="185"/>
      <c r="CM56" s="185"/>
    </row>
    <row r="57" spans="1:91" s="26" customFormat="1" ht="15.75" customHeight="1" x14ac:dyDescent="0.3">
      <c r="A57" s="184"/>
      <c r="B57" s="190"/>
      <c r="C57" s="365"/>
      <c r="D57" s="19"/>
      <c r="E57" s="197"/>
      <c r="F57" s="19"/>
      <c r="G57" s="19" t="s">
        <v>139</v>
      </c>
      <c r="H57" s="19"/>
      <c r="I57" s="19"/>
      <c r="J57" s="19"/>
      <c r="K57" s="19"/>
      <c r="L57" s="19"/>
      <c r="M57" s="19"/>
      <c r="N57" s="19"/>
      <c r="O57" s="19"/>
      <c r="P57" s="19"/>
      <c r="Q57" s="664">
        <v>38</v>
      </c>
      <c r="R57" s="665"/>
      <c r="S57" s="453"/>
      <c r="T57" s="438"/>
      <c r="U57" s="438"/>
      <c r="V57" s="438"/>
      <c r="W57" s="438"/>
      <c r="X57" s="438"/>
      <c r="Y57" s="438"/>
      <c r="Z57" s="438"/>
      <c r="AA57" s="438"/>
      <c r="AB57" s="438"/>
      <c r="AC57" s="445"/>
      <c r="AD57" s="453"/>
      <c r="AE57" s="438"/>
      <c r="AF57" s="438"/>
      <c r="AG57" s="438"/>
      <c r="AH57" s="438"/>
      <c r="AI57" s="438"/>
      <c r="AJ57" s="438"/>
      <c r="AK57" s="438"/>
      <c r="AL57" s="438"/>
      <c r="AM57" s="438"/>
      <c r="AN57" s="445"/>
      <c r="AO57" s="453"/>
      <c r="AP57" s="438"/>
      <c r="AQ57" s="438"/>
      <c r="AR57" s="438"/>
      <c r="AS57" s="438"/>
      <c r="AT57" s="438"/>
      <c r="AU57" s="438"/>
      <c r="AV57" s="438"/>
      <c r="AW57" s="438"/>
      <c r="AX57" s="438"/>
      <c r="AY57" s="445"/>
      <c r="AZ57" s="453"/>
      <c r="BA57" s="438"/>
      <c r="BB57" s="438"/>
      <c r="BC57" s="438"/>
      <c r="BD57" s="438"/>
      <c r="BE57" s="438"/>
      <c r="BF57" s="438"/>
      <c r="BG57" s="438"/>
      <c r="BH57" s="438"/>
      <c r="BI57" s="438"/>
      <c r="BJ57" s="445"/>
      <c r="BK57" s="453"/>
      <c r="BL57" s="438"/>
      <c r="BM57" s="438"/>
      <c r="BN57" s="438"/>
      <c r="BO57" s="438"/>
      <c r="BP57" s="438"/>
      <c r="BQ57" s="438"/>
      <c r="BR57" s="438"/>
      <c r="BS57" s="438"/>
      <c r="BT57" s="438"/>
      <c r="BU57" s="445"/>
      <c r="BV57" s="185"/>
      <c r="BW57" s="185"/>
      <c r="BX57" s="185"/>
      <c r="BY57" s="185"/>
      <c r="BZ57" s="185"/>
      <c r="CA57" s="185"/>
      <c r="CB57" s="185"/>
      <c r="CC57" s="185"/>
      <c r="CD57" s="185"/>
      <c r="CE57" s="185"/>
      <c r="CF57" s="185"/>
      <c r="CG57" s="185"/>
      <c r="CH57" s="185"/>
      <c r="CI57" s="185"/>
      <c r="CJ57" s="185"/>
      <c r="CK57" s="185"/>
      <c r="CL57" s="185"/>
      <c r="CM57" s="185"/>
    </row>
    <row r="58" spans="1:91" s="26" customFormat="1" ht="15.75" customHeight="1" x14ac:dyDescent="0.3">
      <c r="A58" s="184"/>
      <c r="B58" s="190"/>
      <c r="C58" s="365"/>
      <c r="D58" s="19"/>
      <c r="E58" s="197"/>
      <c r="F58" s="19"/>
      <c r="G58" s="19" t="s">
        <v>97</v>
      </c>
      <c r="H58" s="19"/>
      <c r="I58" s="19"/>
      <c r="J58" s="19"/>
      <c r="K58" s="19"/>
      <c r="L58" s="19"/>
      <c r="M58" s="19"/>
      <c r="N58" s="19"/>
      <c r="O58" s="19"/>
      <c r="P58" s="19"/>
      <c r="Q58" s="664">
        <v>39</v>
      </c>
      <c r="R58" s="665"/>
      <c r="S58" s="453"/>
      <c r="T58" s="438"/>
      <c r="U58" s="438"/>
      <c r="V58" s="438"/>
      <c r="W58" s="438"/>
      <c r="X58" s="438"/>
      <c r="Y58" s="438"/>
      <c r="Z58" s="438"/>
      <c r="AA58" s="438"/>
      <c r="AB58" s="438"/>
      <c r="AC58" s="445"/>
      <c r="AD58" s="453"/>
      <c r="AE58" s="438"/>
      <c r="AF58" s="438"/>
      <c r="AG58" s="438"/>
      <c r="AH58" s="438"/>
      <c r="AI58" s="438"/>
      <c r="AJ58" s="438"/>
      <c r="AK58" s="438"/>
      <c r="AL58" s="438"/>
      <c r="AM58" s="438"/>
      <c r="AN58" s="445"/>
      <c r="AO58" s="453"/>
      <c r="AP58" s="438"/>
      <c r="AQ58" s="438"/>
      <c r="AR58" s="438"/>
      <c r="AS58" s="438"/>
      <c r="AT58" s="438"/>
      <c r="AU58" s="438"/>
      <c r="AV58" s="438"/>
      <c r="AW58" s="438"/>
      <c r="AX58" s="438"/>
      <c r="AY58" s="445"/>
      <c r="AZ58" s="453"/>
      <c r="BA58" s="438"/>
      <c r="BB58" s="438"/>
      <c r="BC58" s="438"/>
      <c r="BD58" s="438"/>
      <c r="BE58" s="438"/>
      <c r="BF58" s="438"/>
      <c r="BG58" s="438"/>
      <c r="BH58" s="438"/>
      <c r="BI58" s="438"/>
      <c r="BJ58" s="445"/>
      <c r="BK58" s="453"/>
      <c r="BL58" s="438"/>
      <c r="BM58" s="438"/>
      <c r="BN58" s="438"/>
      <c r="BO58" s="438"/>
      <c r="BP58" s="438"/>
      <c r="BQ58" s="438"/>
      <c r="BR58" s="438"/>
      <c r="BS58" s="438"/>
      <c r="BT58" s="438"/>
      <c r="BU58" s="445"/>
      <c r="BV58" s="185"/>
      <c r="BW58" s="185"/>
      <c r="BX58" s="185"/>
      <c r="BY58" s="185"/>
      <c r="BZ58" s="185"/>
      <c r="CA58" s="185"/>
      <c r="CB58" s="185"/>
      <c r="CC58" s="185"/>
      <c r="CD58" s="185"/>
      <c r="CE58" s="185"/>
      <c r="CF58" s="185"/>
      <c r="CG58" s="185"/>
      <c r="CH58" s="185"/>
      <c r="CI58" s="185"/>
      <c r="CJ58" s="185"/>
      <c r="CK58" s="185"/>
      <c r="CL58" s="185"/>
      <c r="CM58" s="185"/>
    </row>
    <row r="59" spans="1:91" s="26" customFormat="1" ht="15.75" customHeight="1" x14ac:dyDescent="0.3">
      <c r="A59" s="184"/>
      <c r="B59" s="190"/>
      <c r="C59" s="365"/>
      <c r="D59" s="19"/>
      <c r="E59" s="197"/>
      <c r="F59" s="19"/>
      <c r="G59" s="19" t="s">
        <v>78</v>
      </c>
      <c r="H59" s="19"/>
      <c r="I59" s="19"/>
      <c r="J59" s="19"/>
      <c r="K59" s="19"/>
      <c r="L59" s="19"/>
      <c r="M59" s="19"/>
      <c r="N59" s="19"/>
      <c r="O59" s="19"/>
      <c r="P59" s="19"/>
      <c r="Q59" s="664">
        <v>40</v>
      </c>
      <c r="R59" s="665"/>
      <c r="S59" s="453"/>
      <c r="T59" s="438"/>
      <c r="U59" s="438"/>
      <c r="V59" s="438"/>
      <c r="W59" s="438"/>
      <c r="X59" s="438"/>
      <c r="Y59" s="438"/>
      <c r="Z59" s="438"/>
      <c r="AA59" s="438"/>
      <c r="AB59" s="438"/>
      <c r="AC59" s="445"/>
      <c r="AD59" s="453"/>
      <c r="AE59" s="438"/>
      <c r="AF59" s="438"/>
      <c r="AG59" s="438"/>
      <c r="AH59" s="438"/>
      <c r="AI59" s="438"/>
      <c r="AJ59" s="438"/>
      <c r="AK59" s="438"/>
      <c r="AL59" s="438"/>
      <c r="AM59" s="438"/>
      <c r="AN59" s="445"/>
      <c r="AO59" s="453"/>
      <c r="AP59" s="438"/>
      <c r="AQ59" s="438"/>
      <c r="AR59" s="438"/>
      <c r="AS59" s="438"/>
      <c r="AT59" s="438"/>
      <c r="AU59" s="438"/>
      <c r="AV59" s="438"/>
      <c r="AW59" s="438"/>
      <c r="AX59" s="438"/>
      <c r="AY59" s="445"/>
      <c r="AZ59" s="453"/>
      <c r="BA59" s="438"/>
      <c r="BB59" s="438"/>
      <c r="BC59" s="438"/>
      <c r="BD59" s="438"/>
      <c r="BE59" s="438"/>
      <c r="BF59" s="438"/>
      <c r="BG59" s="438"/>
      <c r="BH59" s="438"/>
      <c r="BI59" s="438"/>
      <c r="BJ59" s="445"/>
      <c r="BK59" s="453"/>
      <c r="BL59" s="438"/>
      <c r="BM59" s="438"/>
      <c r="BN59" s="438"/>
      <c r="BO59" s="438"/>
      <c r="BP59" s="438"/>
      <c r="BQ59" s="438"/>
      <c r="BR59" s="438"/>
      <c r="BS59" s="438"/>
      <c r="BT59" s="438"/>
      <c r="BU59" s="445"/>
      <c r="BV59" s="185"/>
      <c r="BW59" s="185"/>
      <c r="BX59" s="185"/>
      <c r="BY59" s="185"/>
      <c r="BZ59" s="185"/>
      <c r="CA59" s="185"/>
      <c r="CB59" s="185"/>
      <c r="CC59" s="185"/>
      <c r="CD59" s="185"/>
      <c r="CE59" s="185"/>
      <c r="CF59" s="185"/>
      <c r="CG59" s="185"/>
      <c r="CH59" s="185"/>
      <c r="CI59" s="185"/>
      <c r="CJ59" s="185"/>
      <c r="CK59" s="185"/>
      <c r="CL59" s="185"/>
      <c r="CM59" s="185"/>
    </row>
    <row r="60" spans="1:91" s="26" customFormat="1" ht="15.75" customHeight="1" x14ac:dyDescent="0.3">
      <c r="A60" s="184"/>
      <c r="B60" s="190"/>
      <c r="C60" s="365"/>
      <c r="D60" s="19"/>
      <c r="E60" s="197"/>
      <c r="F60" s="19"/>
      <c r="G60" s="19" t="s">
        <v>71</v>
      </c>
      <c r="H60" s="19"/>
      <c r="I60" s="19"/>
      <c r="J60" s="19"/>
      <c r="K60" s="19"/>
      <c r="L60" s="19"/>
      <c r="M60" s="19"/>
      <c r="N60" s="19"/>
      <c r="O60" s="19"/>
      <c r="P60" s="19"/>
      <c r="Q60" s="664">
        <v>41</v>
      </c>
      <c r="R60" s="665"/>
      <c r="S60" s="453"/>
      <c r="T60" s="438"/>
      <c r="U60" s="438"/>
      <c r="V60" s="438"/>
      <c r="W60" s="438"/>
      <c r="X60" s="438"/>
      <c r="Y60" s="438"/>
      <c r="Z60" s="438"/>
      <c r="AA60" s="438"/>
      <c r="AB60" s="438"/>
      <c r="AC60" s="445"/>
      <c r="AD60" s="453"/>
      <c r="AE60" s="438"/>
      <c r="AF60" s="438"/>
      <c r="AG60" s="438"/>
      <c r="AH60" s="438"/>
      <c r="AI60" s="438"/>
      <c r="AJ60" s="438"/>
      <c r="AK60" s="438"/>
      <c r="AL60" s="438"/>
      <c r="AM60" s="438"/>
      <c r="AN60" s="445"/>
      <c r="AO60" s="453"/>
      <c r="AP60" s="438"/>
      <c r="AQ60" s="438"/>
      <c r="AR60" s="438"/>
      <c r="AS60" s="438"/>
      <c r="AT60" s="438"/>
      <c r="AU60" s="438"/>
      <c r="AV60" s="438"/>
      <c r="AW60" s="438"/>
      <c r="AX60" s="438"/>
      <c r="AY60" s="445"/>
      <c r="AZ60" s="453"/>
      <c r="BA60" s="438"/>
      <c r="BB60" s="438"/>
      <c r="BC60" s="438"/>
      <c r="BD60" s="438"/>
      <c r="BE60" s="438"/>
      <c r="BF60" s="438"/>
      <c r="BG60" s="438"/>
      <c r="BH60" s="438"/>
      <c r="BI60" s="438"/>
      <c r="BJ60" s="445"/>
      <c r="BK60" s="453"/>
      <c r="BL60" s="438"/>
      <c r="BM60" s="438"/>
      <c r="BN60" s="438"/>
      <c r="BO60" s="438"/>
      <c r="BP60" s="438"/>
      <c r="BQ60" s="438"/>
      <c r="BR60" s="438"/>
      <c r="BS60" s="438"/>
      <c r="BT60" s="438"/>
      <c r="BU60" s="445"/>
      <c r="BV60" s="185"/>
      <c r="BW60" s="185"/>
      <c r="BX60" s="185"/>
      <c r="BY60" s="185"/>
      <c r="BZ60" s="185"/>
      <c r="CA60" s="185"/>
      <c r="CB60" s="185"/>
      <c r="CC60" s="185"/>
      <c r="CD60" s="185"/>
      <c r="CE60" s="185"/>
      <c r="CF60" s="185"/>
      <c r="CG60" s="185"/>
      <c r="CH60" s="185"/>
      <c r="CI60" s="185"/>
      <c r="CJ60" s="185"/>
      <c r="CK60" s="185"/>
      <c r="CL60" s="185"/>
      <c r="CM60" s="185"/>
    </row>
    <row r="61" spans="1:91" s="26" customFormat="1" ht="15.75" customHeight="1" x14ac:dyDescent="0.3">
      <c r="A61" s="184"/>
      <c r="B61" s="190"/>
      <c r="C61" s="365"/>
      <c r="D61" s="19"/>
      <c r="E61" s="197"/>
      <c r="F61" s="19" t="s">
        <v>348</v>
      </c>
      <c r="G61" s="19"/>
      <c r="H61" s="19"/>
      <c r="I61" s="19"/>
      <c r="J61" s="19"/>
      <c r="K61" s="19"/>
      <c r="L61" s="19"/>
      <c r="M61" s="19"/>
      <c r="N61" s="19"/>
      <c r="O61" s="19"/>
      <c r="P61" s="19"/>
      <c r="Q61" s="664">
        <v>42</v>
      </c>
      <c r="R61" s="665"/>
      <c r="S61" s="175">
        <f>S51-S62</f>
        <v>0</v>
      </c>
      <c r="T61" s="143">
        <f t="shared" ref="T61:AX61" si="107">T51-T62</f>
        <v>0</v>
      </c>
      <c r="U61" s="143">
        <f t="shared" si="107"/>
        <v>0</v>
      </c>
      <c r="V61" s="143">
        <f t="shared" si="107"/>
        <v>0</v>
      </c>
      <c r="W61" s="143">
        <f t="shared" si="107"/>
        <v>0</v>
      </c>
      <c r="X61" s="143">
        <f t="shared" si="107"/>
        <v>0</v>
      </c>
      <c r="Y61" s="143">
        <f t="shared" si="107"/>
        <v>0</v>
      </c>
      <c r="Z61" s="143">
        <f t="shared" si="107"/>
        <v>0</v>
      </c>
      <c r="AA61" s="143">
        <f t="shared" si="107"/>
        <v>0</v>
      </c>
      <c r="AB61" s="143">
        <f t="shared" si="107"/>
        <v>0</v>
      </c>
      <c r="AC61" s="166">
        <f t="shared" si="107"/>
        <v>0</v>
      </c>
      <c r="AD61" s="175">
        <f t="shared" si="107"/>
        <v>0</v>
      </c>
      <c r="AE61" s="143">
        <f t="shared" si="107"/>
        <v>0</v>
      </c>
      <c r="AF61" s="143">
        <f t="shared" si="107"/>
        <v>0</v>
      </c>
      <c r="AG61" s="143">
        <f t="shared" si="107"/>
        <v>0</v>
      </c>
      <c r="AH61" s="143">
        <f t="shared" si="107"/>
        <v>0</v>
      </c>
      <c r="AI61" s="143">
        <f t="shared" si="107"/>
        <v>0</v>
      </c>
      <c r="AJ61" s="143">
        <f t="shared" si="107"/>
        <v>0</v>
      </c>
      <c r="AK61" s="143">
        <f t="shared" si="107"/>
        <v>0</v>
      </c>
      <c r="AL61" s="143">
        <f t="shared" si="107"/>
        <v>0</v>
      </c>
      <c r="AM61" s="143">
        <f t="shared" si="107"/>
        <v>0</v>
      </c>
      <c r="AN61" s="166">
        <f t="shared" si="107"/>
        <v>0</v>
      </c>
      <c r="AO61" s="175">
        <f t="shared" si="107"/>
        <v>0</v>
      </c>
      <c r="AP61" s="143">
        <f t="shared" si="107"/>
        <v>0</v>
      </c>
      <c r="AQ61" s="143">
        <f t="shared" si="107"/>
        <v>0</v>
      </c>
      <c r="AR61" s="143">
        <f t="shared" si="107"/>
        <v>0</v>
      </c>
      <c r="AS61" s="143">
        <f t="shared" si="107"/>
        <v>0</v>
      </c>
      <c r="AT61" s="143">
        <f t="shared" si="107"/>
        <v>0</v>
      </c>
      <c r="AU61" s="143">
        <f t="shared" si="107"/>
        <v>0</v>
      </c>
      <c r="AV61" s="143">
        <f t="shared" si="107"/>
        <v>0</v>
      </c>
      <c r="AW61" s="143">
        <f t="shared" si="107"/>
        <v>0</v>
      </c>
      <c r="AX61" s="143">
        <f t="shared" si="107"/>
        <v>0</v>
      </c>
      <c r="AY61" s="166">
        <f t="shared" ref="AY61:BU61" si="108">AY51-AY62</f>
        <v>0</v>
      </c>
      <c r="AZ61" s="175">
        <f t="shared" si="108"/>
        <v>0</v>
      </c>
      <c r="BA61" s="143">
        <f t="shared" si="108"/>
        <v>0</v>
      </c>
      <c r="BB61" s="143">
        <f t="shared" si="108"/>
        <v>0</v>
      </c>
      <c r="BC61" s="143">
        <f t="shared" si="108"/>
        <v>0</v>
      </c>
      <c r="BD61" s="143">
        <f t="shared" si="108"/>
        <v>0</v>
      </c>
      <c r="BE61" s="143">
        <f t="shared" si="108"/>
        <v>0</v>
      </c>
      <c r="BF61" s="143">
        <f t="shared" si="108"/>
        <v>0</v>
      </c>
      <c r="BG61" s="143">
        <f t="shared" si="108"/>
        <v>0</v>
      </c>
      <c r="BH61" s="143">
        <f t="shared" si="108"/>
        <v>0</v>
      </c>
      <c r="BI61" s="143">
        <f t="shared" si="108"/>
        <v>0</v>
      </c>
      <c r="BJ61" s="166">
        <f t="shared" si="108"/>
        <v>0</v>
      </c>
      <c r="BK61" s="175">
        <f t="shared" si="108"/>
        <v>0</v>
      </c>
      <c r="BL61" s="143">
        <f t="shared" si="108"/>
        <v>0</v>
      </c>
      <c r="BM61" s="143">
        <f t="shared" si="108"/>
        <v>0</v>
      </c>
      <c r="BN61" s="143">
        <f t="shared" si="108"/>
        <v>0</v>
      </c>
      <c r="BO61" s="143">
        <f t="shared" si="108"/>
        <v>0</v>
      </c>
      <c r="BP61" s="143">
        <f t="shared" si="108"/>
        <v>0</v>
      </c>
      <c r="BQ61" s="143">
        <f t="shared" si="108"/>
        <v>0</v>
      </c>
      <c r="BR61" s="143">
        <f t="shared" si="108"/>
        <v>0</v>
      </c>
      <c r="BS61" s="143">
        <f t="shared" si="108"/>
        <v>0</v>
      </c>
      <c r="BT61" s="143">
        <f t="shared" si="108"/>
        <v>0</v>
      </c>
      <c r="BU61" s="166">
        <f t="shared" si="108"/>
        <v>0</v>
      </c>
      <c r="BV61" s="185"/>
      <c r="BW61" s="185"/>
      <c r="BX61" s="185"/>
      <c r="BY61" s="185"/>
      <c r="BZ61" s="185"/>
      <c r="CA61" s="185"/>
      <c r="CB61" s="185"/>
      <c r="CC61" s="185"/>
      <c r="CD61" s="185"/>
      <c r="CE61" s="185"/>
      <c r="CF61" s="185"/>
      <c r="CG61" s="185"/>
      <c r="CH61" s="185"/>
      <c r="CI61" s="185"/>
      <c r="CJ61" s="185"/>
      <c r="CK61" s="185"/>
      <c r="CL61" s="185"/>
      <c r="CM61" s="185"/>
    </row>
    <row r="62" spans="1:91" s="26" customFormat="1" ht="15.75" customHeight="1" x14ac:dyDescent="0.25">
      <c r="A62" s="185"/>
      <c r="B62" s="191"/>
      <c r="C62" s="365"/>
      <c r="D62" s="19"/>
      <c r="E62" s="19"/>
      <c r="F62" s="19" t="s">
        <v>349</v>
      </c>
      <c r="G62" s="19"/>
      <c r="H62" s="19"/>
      <c r="I62" s="19"/>
      <c r="J62" s="19"/>
      <c r="K62" s="19"/>
      <c r="L62" s="19"/>
      <c r="M62" s="19"/>
      <c r="N62" s="19"/>
      <c r="O62" s="19"/>
      <c r="P62" s="19"/>
      <c r="Q62" s="664">
        <v>43</v>
      </c>
      <c r="R62" s="665"/>
      <c r="S62" s="456"/>
      <c r="T62" s="466"/>
      <c r="U62" s="466"/>
      <c r="V62" s="466"/>
      <c r="W62" s="466"/>
      <c r="X62" s="466"/>
      <c r="Y62" s="466"/>
      <c r="Z62" s="466"/>
      <c r="AA62" s="466"/>
      <c r="AB62" s="466"/>
      <c r="AC62" s="468"/>
      <c r="AD62" s="456"/>
      <c r="AE62" s="466"/>
      <c r="AF62" s="466"/>
      <c r="AG62" s="466"/>
      <c r="AH62" s="466"/>
      <c r="AI62" s="466"/>
      <c r="AJ62" s="466"/>
      <c r="AK62" s="466"/>
      <c r="AL62" s="466"/>
      <c r="AM62" s="466"/>
      <c r="AN62" s="468"/>
      <c r="AO62" s="456"/>
      <c r="AP62" s="466"/>
      <c r="AQ62" s="466"/>
      <c r="AR62" s="466"/>
      <c r="AS62" s="466"/>
      <c r="AT62" s="466"/>
      <c r="AU62" s="466"/>
      <c r="AV62" s="466"/>
      <c r="AW62" s="466"/>
      <c r="AX62" s="466"/>
      <c r="AY62" s="468"/>
      <c r="AZ62" s="456"/>
      <c r="BA62" s="466"/>
      <c r="BB62" s="466"/>
      <c r="BC62" s="466"/>
      <c r="BD62" s="466"/>
      <c r="BE62" s="466"/>
      <c r="BF62" s="466"/>
      <c r="BG62" s="466"/>
      <c r="BH62" s="466"/>
      <c r="BI62" s="466"/>
      <c r="BJ62" s="468"/>
      <c r="BK62" s="456"/>
      <c r="BL62" s="466"/>
      <c r="BM62" s="466"/>
      <c r="BN62" s="466"/>
      <c r="BO62" s="466"/>
      <c r="BP62" s="466"/>
      <c r="BQ62" s="466"/>
      <c r="BR62" s="466"/>
      <c r="BS62" s="466"/>
      <c r="BT62" s="466"/>
      <c r="BU62" s="468"/>
      <c r="BV62" s="185"/>
      <c r="BW62" s="185"/>
      <c r="BX62" s="185"/>
      <c r="BY62" s="185"/>
      <c r="BZ62" s="185"/>
      <c r="CA62" s="185"/>
      <c r="CB62" s="185"/>
      <c r="CC62" s="185"/>
      <c r="CD62" s="185"/>
      <c r="CE62" s="185"/>
      <c r="CF62" s="185"/>
      <c r="CG62" s="185"/>
      <c r="CH62" s="185"/>
      <c r="CI62" s="185"/>
      <c r="CJ62" s="185"/>
      <c r="CK62" s="185"/>
      <c r="CL62" s="185"/>
      <c r="CM62" s="185"/>
    </row>
    <row r="63" spans="1:91" s="26" customFormat="1" ht="15.75" customHeight="1" x14ac:dyDescent="0.3">
      <c r="A63" s="184"/>
      <c r="B63" s="191"/>
      <c r="C63" s="365"/>
      <c r="D63" s="19"/>
      <c r="E63" s="19"/>
      <c r="F63" s="19" t="s">
        <v>299</v>
      </c>
      <c r="G63" s="19"/>
      <c r="H63" s="19"/>
      <c r="I63" s="19"/>
      <c r="J63" s="19"/>
      <c r="K63" s="19"/>
      <c r="L63" s="19"/>
      <c r="M63" s="19"/>
      <c r="N63" s="19"/>
      <c r="O63" s="19"/>
      <c r="P63" s="19"/>
      <c r="Q63" s="664">
        <v>44</v>
      </c>
      <c r="R63" s="665"/>
      <c r="S63" s="453"/>
      <c r="T63" s="438"/>
      <c r="U63" s="438"/>
      <c r="V63" s="438"/>
      <c r="W63" s="438"/>
      <c r="X63" s="438"/>
      <c r="Y63" s="438"/>
      <c r="Z63" s="438"/>
      <c r="AA63" s="438"/>
      <c r="AB63" s="438"/>
      <c r="AC63" s="445"/>
      <c r="AD63" s="453"/>
      <c r="AE63" s="438"/>
      <c r="AF63" s="438"/>
      <c r="AG63" s="438"/>
      <c r="AH63" s="438"/>
      <c r="AI63" s="438"/>
      <c r="AJ63" s="438"/>
      <c r="AK63" s="438"/>
      <c r="AL63" s="438"/>
      <c r="AM63" s="438"/>
      <c r="AN63" s="445"/>
      <c r="AO63" s="453"/>
      <c r="AP63" s="438"/>
      <c r="AQ63" s="438"/>
      <c r="AR63" s="438"/>
      <c r="AS63" s="438"/>
      <c r="AT63" s="438"/>
      <c r="AU63" s="438"/>
      <c r="AV63" s="438"/>
      <c r="AW63" s="438"/>
      <c r="AX63" s="438"/>
      <c r="AY63" s="445"/>
      <c r="AZ63" s="453"/>
      <c r="BA63" s="438"/>
      <c r="BB63" s="438"/>
      <c r="BC63" s="438"/>
      <c r="BD63" s="438"/>
      <c r="BE63" s="438"/>
      <c r="BF63" s="438"/>
      <c r="BG63" s="438"/>
      <c r="BH63" s="438"/>
      <c r="BI63" s="438"/>
      <c r="BJ63" s="445"/>
      <c r="BK63" s="453"/>
      <c r="BL63" s="438"/>
      <c r="BM63" s="438"/>
      <c r="BN63" s="438"/>
      <c r="BO63" s="438"/>
      <c r="BP63" s="438"/>
      <c r="BQ63" s="438"/>
      <c r="BR63" s="438"/>
      <c r="BS63" s="438"/>
      <c r="BT63" s="438"/>
      <c r="BU63" s="445"/>
      <c r="BV63" s="185"/>
      <c r="BW63" s="185"/>
      <c r="BX63" s="185"/>
      <c r="BY63" s="185"/>
      <c r="BZ63" s="185"/>
      <c r="CA63" s="185"/>
      <c r="CB63" s="185"/>
      <c r="CC63" s="185"/>
      <c r="CD63" s="185"/>
      <c r="CE63" s="185"/>
      <c r="CF63" s="185"/>
      <c r="CG63" s="185"/>
      <c r="CH63" s="185"/>
      <c r="CI63" s="185"/>
      <c r="CJ63" s="185"/>
      <c r="CK63" s="185"/>
      <c r="CL63" s="185"/>
      <c r="CM63" s="185"/>
    </row>
    <row r="64" spans="1:91" s="26" customFormat="1" ht="15.75" customHeight="1" x14ac:dyDescent="0.25">
      <c r="A64" s="184"/>
      <c r="B64" s="191"/>
      <c r="C64" s="365"/>
      <c r="D64" s="19"/>
      <c r="E64" s="19"/>
      <c r="F64" s="5" t="s">
        <v>350</v>
      </c>
      <c r="G64" s="19"/>
      <c r="H64" s="19"/>
      <c r="I64" s="19"/>
      <c r="J64" s="19"/>
      <c r="K64" s="19"/>
      <c r="L64" s="19"/>
      <c r="M64" s="19"/>
      <c r="N64" s="19"/>
      <c r="O64" s="19"/>
      <c r="P64" s="19"/>
      <c r="Q64" s="664">
        <v>45</v>
      </c>
      <c r="R64" s="665"/>
      <c r="S64" s="175">
        <f>MAX(S62-S63,0)</f>
        <v>0</v>
      </c>
      <c r="T64" s="143">
        <f t="shared" ref="T64:AX64" si="109">MAX(T62-T63,0)</f>
        <v>0</v>
      </c>
      <c r="U64" s="143">
        <f t="shared" si="109"/>
        <v>0</v>
      </c>
      <c r="V64" s="143">
        <f t="shared" si="109"/>
        <v>0</v>
      </c>
      <c r="W64" s="143">
        <f t="shared" si="109"/>
        <v>0</v>
      </c>
      <c r="X64" s="143">
        <f t="shared" si="109"/>
        <v>0</v>
      </c>
      <c r="Y64" s="143">
        <f t="shared" si="109"/>
        <v>0</v>
      </c>
      <c r="Z64" s="143">
        <f t="shared" si="109"/>
        <v>0</v>
      </c>
      <c r="AA64" s="143">
        <f t="shared" si="109"/>
        <v>0</v>
      </c>
      <c r="AB64" s="143">
        <f t="shared" si="109"/>
        <v>0</v>
      </c>
      <c r="AC64" s="166">
        <f t="shared" si="109"/>
        <v>0</v>
      </c>
      <c r="AD64" s="175">
        <f t="shared" si="109"/>
        <v>0</v>
      </c>
      <c r="AE64" s="143">
        <f t="shared" si="109"/>
        <v>0</v>
      </c>
      <c r="AF64" s="143">
        <f t="shared" si="109"/>
        <v>0</v>
      </c>
      <c r="AG64" s="143">
        <f t="shared" si="109"/>
        <v>0</v>
      </c>
      <c r="AH64" s="143">
        <f t="shared" si="109"/>
        <v>0</v>
      </c>
      <c r="AI64" s="143">
        <f t="shared" si="109"/>
        <v>0</v>
      </c>
      <c r="AJ64" s="143">
        <f t="shared" si="109"/>
        <v>0</v>
      </c>
      <c r="AK64" s="143">
        <f t="shared" si="109"/>
        <v>0</v>
      </c>
      <c r="AL64" s="143">
        <f t="shared" si="109"/>
        <v>0</v>
      </c>
      <c r="AM64" s="143">
        <f t="shared" si="109"/>
        <v>0</v>
      </c>
      <c r="AN64" s="166">
        <f t="shared" si="109"/>
        <v>0</v>
      </c>
      <c r="AO64" s="175">
        <f t="shared" si="109"/>
        <v>0</v>
      </c>
      <c r="AP64" s="143">
        <f t="shared" si="109"/>
        <v>0</v>
      </c>
      <c r="AQ64" s="143">
        <f t="shared" si="109"/>
        <v>0</v>
      </c>
      <c r="AR64" s="143">
        <f t="shared" si="109"/>
        <v>0</v>
      </c>
      <c r="AS64" s="143">
        <f t="shared" si="109"/>
        <v>0</v>
      </c>
      <c r="AT64" s="143">
        <f t="shared" si="109"/>
        <v>0</v>
      </c>
      <c r="AU64" s="143">
        <f t="shared" si="109"/>
        <v>0</v>
      </c>
      <c r="AV64" s="143">
        <f t="shared" si="109"/>
        <v>0</v>
      </c>
      <c r="AW64" s="143">
        <f t="shared" si="109"/>
        <v>0</v>
      </c>
      <c r="AX64" s="143">
        <f t="shared" si="109"/>
        <v>0</v>
      </c>
      <c r="AY64" s="166">
        <f t="shared" ref="AY64:BU64" si="110">MAX(AY62-AY63,0)</f>
        <v>0</v>
      </c>
      <c r="AZ64" s="175">
        <f t="shared" si="110"/>
        <v>0</v>
      </c>
      <c r="BA64" s="143">
        <f t="shared" si="110"/>
        <v>0</v>
      </c>
      <c r="BB64" s="143">
        <f t="shared" si="110"/>
        <v>0</v>
      </c>
      <c r="BC64" s="143">
        <f t="shared" si="110"/>
        <v>0</v>
      </c>
      <c r="BD64" s="143">
        <f t="shared" si="110"/>
        <v>0</v>
      </c>
      <c r="BE64" s="143">
        <f t="shared" si="110"/>
        <v>0</v>
      </c>
      <c r="BF64" s="143">
        <f t="shared" si="110"/>
        <v>0</v>
      </c>
      <c r="BG64" s="143">
        <f t="shared" si="110"/>
        <v>0</v>
      </c>
      <c r="BH64" s="143">
        <f t="shared" si="110"/>
        <v>0</v>
      </c>
      <c r="BI64" s="143">
        <f t="shared" si="110"/>
        <v>0</v>
      </c>
      <c r="BJ64" s="166">
        <f t="shared" si="110"/>
        <v>0</v>
      </c>
      <c r="BK64" s="175">
        <f t="shared" si="110"/>
        <v>0</v>
      </c>
      <c r="BL64" s="143">
        <f t="shared" si="110"/>
        <v>0</v>
      </c>
      <c r="BM64" s="143">
        <f t="shared" si="110"/>
        <v>0</v>
      </c>
      <c r="BN64" s="143">
        <f t="shared" si="110"/>
        <v>0</v>
      </c>
      <c r="BO64" s="143">
        <f t="shared" si="110"/>
        <v>0</v>
      </c>
      <c r="BP64" s="143">
        <f t="shared" si="110"/>
        <v>0</v>
      </c>
      <c r="BQ64" s="143">
        <f t="shared" si="110"/>
        <v>0</v>
      </c>
      <c r="BR64" s="143">
        <f t="shared" si="110"/>
        <v>0</v>
      </c>
      <c r="BS64" s="143">
        <f t="shared" si="110"/>
        <v>0</v>
      </c>
      <c r="BT64" s="143">
        <f t="shared" si="110"/>
        <v>0</v>
      </c>
      <c r="BU64" s="166">
        <f t="shared" si="110"/>
        <v>0</v>
      </c>
      <c r="BV64" s="185"/>
      <c r="BW64" s="185"/>
      <c r="BX64" s="185"/>
      <c r="BY64" s="185"/>
      <c r="BZ64" s="185"/>
      <c r="CA64" s="185"/>
      <c r="CB64" s="185"/>
      <c r="CC64" s="185"/>
      <c r="CD64" s="185"/>
      <c r="CE64" s="185"/>
      <c r="CF64" s="185"/>
      <c r="CG64" s="185"/>
      <c r="CH64" s="185"/>
      <c r="CI64" s="185"/>
      <c r="CJ64" s="185"/>
      <c r="CK64" s="185"/>
      <c r="CL64" s="185"/>
      <c r="CM64" s="185"/>
    </row>
    <row r="65" spans="1:91" s="26" customFormat="1" ht="15.75" customHeight="1" x14ac:dyDescent="0.25">
      <c r="A65" s="185"/>
      <c r="B65" s="191"/>
      <c r="C65" s="365"/>
      <c r="D65" s="19"/>
      <c r="E65" s="19"/>
      <c r="F65" s="19"/>
      <c r="G65" s="19"/>
      <c r="H65" s="19"/>
      <c r="I65" s="19"/>
      <c r="J65" s="19"/>
      <c r="K65" s="19"/>
      <c r="L65" s="19"/>
      <c r="M65" s="19"/>
      <c r="N65" s="19"/>
      <c r="O65" s="19"/>
      <c r="P65" s="19"/>
      <c r="Q65" s="664"/>
      <c r="R65" s="665"/>
      <c r="S65" s="201"/>
      <c r="T65" s="93"/>
      <c r="U65" s="93"/>
      <c r="V65" s="93"/>
      <c r="W65" s="93"/>
      <c r="X65" s="93"/>
      <c r="Y65" s="93"/>
      <c r="Z65" s="93"/>
      <c r="AA65" s="93"/>
      <c r="AB65" s="93"/>
      <c r="AC65" s="169"/>
      <c r="AD65" s="201"/>
      <c r="AE65" s="93"/>
      <c r="AF65" s="93"/>
      <c r="AG65" s="93"/>
      <c r="AH65" s="93"/>
      <c r="AI65" s="93"/>
      <c r="AJ65" s="93"/>
      <c r="AK65" s="93"/>
      <c r="AL65" s="93"/>
      <c r="AM65" s="93"/>
      <c r="AN65" s="169"/>
      <c r="AO65" s="201"/>
      <c r="AP65" s="93"/>
      <c r="AQ65" s="93"/>
      <c r="AR65" s="93"/>
      <c r="AS65" s="93"/>
      <c r="AT65" s="93"/>
      <c r="AU65" s="93"/>
      <c r="AV65" s="93"/>
      <c r="AW65" s="93"/>
      <c r="AX65" s="93"/>
      <c r="AY65" s="169"/>
      <c r="AZ65" s="201"/>
      <c r="BA65" s="93"/>
      <c r="BB65" s="93"/>
      <c r="BC65" s="93"/>
      <c r="BD65" s="93"/>
      <c r="BE65" s="93"/>
      <c r="BF65" s="93"/>
      <c r="BG65" s="93"/>
      <c r="BH65" s="93"/>
      <c r="BI65" s="93"/>
      <c r="BJ65" s="169"/>
      <c r="BK65" s="201"/>
      <c r="BL65" s="93"/>
      <c r="BM65" s="93"/>
      <c r="BN65" s="93"/>
      <c r="BO65" s="93"/>
      <c r="BP65" s="93"/>
      <c r="BQ65" s="93"/>
      <c r="BR65" s="93"/>
      <c r="BS65" s="93"/>
      <c r="BT65" s="93"/>
      <c r="BU65" s="169"/>
      <c r="BV65" s="185"/>
      <c r="BW65" s="185"/>
      <c r="BX65" s="185"/>
      <c r="BY65" s="185"/>
      <c r="BZ65" s="185"/>
      <c r="CA65" s="185"/>
      <c r="CB65" s="185"/>
      <c r="CC65" s="185"/>
      <c r="CD65" s="185"/>
      <c r="CE65" s="185"/>
      <c r="CF65" s="185"/>
      <c r="CG65" s="185"/>
      <c r="CH65" s="185"/>
      <c r="CI65" s="185"/>
      <c r="CJ65" s="185"/>
      <c r="CK65" s="185"/>
      <c r="CL65" s="185"/>
      <c r="CM65" s="185"/>
    </row>
    <row r="66" spans="1:91" s="26" customFormat="1" ht="15.75" customHeight="1" x14ac:dyDescent="0.25">
      <c r="A66" s="185"/>
      <c r="B66" s="191"/>
      <c r="C66" s="365"/>
      <c r="D66" s="19" t="s">
        <v>357</v>
      </c>
      <c r="E66" s="19"/>
      <c r="F66" s="19"/>
      <c r="G66" s="19"/>
      <c r="H66" s="19"/>
      <c r="I66" s="19"/>
      <c r="J66" s="19"/>
      <c r="K66" s="19"/>
      <c r="L66" s="19"/>
      <c r="M66" s="19"/>
      <c r="N66" s="19"/>
      <c r="O66" s="19"/>
      <c r="P66" s="19"/>
      <c r="Q66" s="664">
        <v>46</v>
      </c>
      <c r="R66" s="665"/>
      <c r="S66" s="175">
        <f t="shared" ref="S66:AX66" si="111">S75</f>
        <v>0</v>
      </c>
      <c r="T66" s="143">
        <f t="shared" si="111"/>
        <v>0</v>
      </c>
      <c r="U66" s="143">
        <f t="shared" si="111"/>
        <v>0</v>
      </c>
      <c r="V66" s="143">
        <f t="shared" si="111"/>
        <v>0</v>
      </c>
      <c r="W66" s="143">
        <f t="shared" si="111"/>
        <v>0</v>
      </c>
      <c r="X66" s="143">
        <f t="shared" si="111"/>
        <v>0</v>
      </c>
      <c r="Y66" s="143">
        <f t="shared" si="111"/>
        <v>0</v>
      </c>
      <c r="Z66" s="143">
        <f t="shared" si="111"/>
        <v>0</v>
      </c>
      <c r="AA66" s="143">
        <f t="shared" si="111"/>
        <v>0</v>
      </c>
      <c r="AB66" s="143">
        <f t="shared" si="111"/>
        <v>0</v>
      </c>
      <c r="AC66" s="166">
        <f t="shared" si="111"/>
        <v>0</v>
      </c>
      <c r="AD66" s="175">
        <f t="shared" si="111"/>
        <v>0</v>
      </c>
      <c r="AE66" s="143">
        <f t="shared" si="111"/>
        <v>0</v>
      </c>
      <c r="AF66" s="143">
        <f t="shared" si="111"/>
        <v>0</v>
      </c>
      <c r="AG66" s="143">
        <f t="shared" si="111"/>
        <v>0</v>
      </c>
      <c r="AH66" s="143">
        <f t="shared" si="111"/>
        <v>0</v>
      </c>
      <c r="AI66" s="143">
        <f t="shared" si="111"/>
        <v>0</v>
      </c>
      <c r="AJ66" s="143">
        <f t="shared" si="111"/>
        <v>0</v>
      </c>
      <c r="AK66" s="143">
        <f t="shared" si="111"/>
        <v>0</v>
      </c>
      <c r="AL66" s="143">
        <f t="shared" si="111"/>
        <v>0</v>
      </c>
      <c r="AM66" s="143">
        <f t="shared" si="111"/>
        <v>0</v>
      </c>
      <c r="AN66" s="166">
        <f t="shared" si="111"/>
        <v>0</v>
      </c>
      <c r="AO66" s="175">
        <f t="shared" si="111"/>
        <v>0</v>
      </c>
      <c r="AP66" s="143">
        <f t="shared" si="111"/>
        <v>0</v>
      </c>
      <c r="AQ66" s="143">
        <f t="shared" si="111"/>
        <v>0</v>
      </c>
      <c r="AR66" s="143">
        <f t="shared" si="111"/>
        <v>0</v>
      </c>
      <c r="AS66" s="143">
        <f t="shared" si="111"/>
        <v>0</v>
      </c>
      <c r="AT66" s="143">
        <f t="shared" si="111"/>
        <v>0</v>
      </c>
      <c r="AU66" s="143">
        <f t="shared" si="111"/>
        <v>0</v>
      </c>
      <c r="AV66" s="143">
        <f t="shared" si="111"/>
        <v>0</v>
      </c>
      <c r="AW66" s="143">
        <f t="shared" si="111"/>
        <v>0</v>
      </c>
      <c r="AX66" s="143">
        <f t="shared" si="111"/>
        <v>0</v>
      </c>
      <c r="AY66" s="166">
        <f t="shared" ref="AY66:BU66" si="112">AY75</f>
        <v>0</v>
      </c>
      <c r="AZ66" s="175">
        <f t="shared" si="112"/>
        <v>0</v>
      </c>
      <c r="BA66" s="143">
        <f t="shared" si="112"/>
        <v>0</v>
      </c>
      <c r="BB66" s="143">
        <f t="shared" si="112"/>
        <v>0</v>
      </c>
      <c r="BC66" s="143">
        <f t="shared" si="112"/>
        <v>0</v>
      </c>
      <c r="BD66" s="143">
        <f t="shared" si="112"/>
        <v>0</v>
      </c>
      <c r="BE66" s="143">
        <f t="shared" si="112"/>
        <v>0</v>
      </c>
      <c r="BF66" s="143">
        <f t="shared" si="112"/>
        <v>0</v>
      </c>
      <c r="BG66" s="143">
        <f t="shared" si="112"/>
        <v>0</v>
      </c>
      <c r="BH66" s="143">
        <f t="shared" si="112"/>
        <v>0</v>
      </c>
      <c r="BI66" s="143">
        <f t="shared" si="112"/>
        <v>0</v>
      </c>
      <c r="BJ66" s="166">
        <f t="shared" si="112"/>
        <v>0</v>
      </c>
      <c r="BK66" s="175">
        <f t="shared" si="112"/>
        <v>0</v>
      </c>
      <c r="BL66" s="143">
        <f t="shared" si="112"/>
        <v>0</v>
      </c>
      <c r="BM66" s="143">
        <f t="shared" si="112"/>
        <v>0</v>
      </c>
      <c r="BN66" s="143">
        <f t="shared" si="112"/>
        <v>0</v>
      </c>
      <c r="BO66" s="143">
        <f t="shared" si="112"/>
        <v>0</v>
      </c>
      <c r="BP66" s="143">
        <f t="shared" si="112"/>
        <v>0</v>
      </c>
      <c r="BQ66" s="143">
        <f t="shared" si="112"/>
        <v>0</v>
      </c>
      <c r="BR66" s="143">
        <f t="shared" si="112"/>
        <v>0</v>
      </c>
      <c r="BS66" s="143">
        <f t="shared" si="112"/>
        <v>0</v>
      </c>
      <c r="BT66" s="143">
        <f t="shared" si="112"/>
        <v>0</v>
      </c>
      <c r="BU66" s="166">
        <f t="shared" si="112"/>
        <v>0</v>
      </c>
      <c r="BV66" s="185"/>
      <c r="BW66" s="185"/>
      <c r="BX66" s="185"/>
      <c r="BY66" s="185"/>
      <c r="BZ66" s="185"/>
      <c r="CA66" s="185"/>
      <c r="CB66" s="185"/>
      <c r="CC66" s="185"/>
      <c r="CD66" s="185"/>
      <c r="CE66" s="185"/>
      <c r="CF66" s="185"/>
      <c r="CG66" s="185"/>
      <c r="CH66" s="185"/>
      <c r="CI66" s="185"/>
      <c r="CJ66" s="185"/>
      <c r="CK66" s="185"/>
      <c r="CL66" s="185"/>
      <c r="CM66" s="185"/>
    </row>
    <row r="67" spans="1:91" s="26" customFormat="1" ht="15.75" customHeight="1" x14ac:dyDescent="0.25">
      <c r="A67" s="185"/>
      <c r="B67" s="191"/>
      <c r="C67" s="365"/>
      <c r="D67" s="19"/>
      <c r="E67" s="19" t="s">
        <v>300</v>
      </c>
      <c r="F67" s="19"/>
      <c r="G67" s="19"/>
      <c r="H67" s="19"/>
      <c r="I67" s="19"/>
      <c r="J67" s="19"/>
      <c r="K67" s="19"/>
      <c r="L67" s="19"/>
      <c r="M67" s="19"/>
      <c r="N67" s="19"/>
      <c r="O67" s="19"/>
      <c r="P67" s="19"/>
      <c r="Q67" s="664">
        <v>47</v>
      </c>
      <c r="R67" s="665"/>
      <c r="S67" s="176">
        <f t="shared" ref="S67" si="113">SUM(S68:S69)</f>
        <v>0</v>
      </c>
      <c r="T67" s="142">
        <f t="shared" ref="T67:U67" si="114">SUM(T68:T69)</f>
        <v>0</v>
      </c>
      <c r="U67" s="142">
        <f t="shared" si="114"/>
        <v>0</v>
      </c>
      <c r="V67" s="142">
        <f t="shared" ref="V67:AF67" si="115">SUM(V68:V69)</f>
        <v>0</v>
      </c>
      <c r="W67" s="142">
        <f t="shared" si="115"/>
        <v>0</v>
      </c>
      <c r="X67" s="142">
        <f t="shared" si="115"/>
        <v>0</v>
      </c>
      <c r="Y67" s="142">
        <f t="shared" si="115"/>
        <v>0</v>
      </c>
      <c r="Z67" s="142">
        <f t="shared" si="115"/>
        <v>0</v>
      </c>
      <c r="AA67" s="142">
        <f t="shared" si="115"/>
        <v>0</v>
      </c>
      <c r="AB67" s="142">
        <f t="shared" si="115"/>
        <v>0</v>
      </c>
      <c r="AC67" s="183">
        <f t="shared" si="115"/>
        <v>0</v>
      </c>
      <c r="AD67" s="176">
        <f t="shared" si="115"/>
        <v>0</v>
      </c>
      <c r="AE67" s="142">
        <f t="shared" si="115"/>
        <v>0</v>
      </c>
      <c r="AF67" s="142">
        <f t="shared" si="115"/>
        <v>0</v>
      </c>
      <c r="AG67" s="142">
        <f t="shared" ref="AG67:BU67" si="116">SUM(AG68:AG69)</f>
        <v>0</v>
      </c>
      <c r="AH67" s="142">
        <f t="shared" si="116"/>
        <v>0</v>
      </c>
      <c r="AI67" s="142">
        <f t="shared" si="116"/>
        <v>0</v>
      </c>
      <c r="AJ67" s="142">
        <f t="shared" si="116"/>
        <v>0</v>
      </c>
      <c r="AK67" s="142">
        <f t="shared" si="116"/>
        <v>0</v>
      </c>
      <c r="AL67" s="142">
        <f t="shared" si="116"/>
        <v>0</v>
      </c>
      <c r="AM67" s="142">
        <f t="shared" si="116"/>
        <v>0</v>
      </c>
      <c r="AN67" s="183">
        <f t="shared" si="116"/>
        <v>0</v>
      </c>
      <c r="AO67" s="176">
        <f t="shared" si="116"/>
        <v>0</v>
      </c>
      <c r="AP67" s="142">
        <f t="shared" si="116"/>
        <v>0</v>
      </c>
      <c r="AQ67" s="142">
        <f t="shared" si="116"/>
        <v>0</v>
      </c>
      <c r="AR67" s="142">
        <f t="shared" si="116"/>
        <v>0</v>
      </c>
      <c r="AS67" s="142">
        <f t="shared" si="116"/>
        <v>0</v>
      </c>
      <c r="AT67" s="142">
        <f t="shared" si="116"/>
        <v>0</v>
      </c>
      <c r="AU67" s="142">
        <f t="shared" si="116"/>
        <v>0</v>
      </c>
      <c r="AV67" s="142">
        <f t="shared" si="116"/>
        <v>0</v>
      </c>
      <c r="AW67" s="142">
        <f t="shared" si="116"/>
        <v>0</v>
      </c>
      <c r="AX67" s="142">
        <f t="shared" si="116"/>
        <v>0</v>
      </c>
      <c r="AY67" s="183">
        <f t="shared" si="116"/>
        <v>0</v>
      </c>
      <c r="AZ67" s="176">
        <f t="shared" si="116"/>
        <v>0</v>
      </c>
      <c r="BA67" s="142">
        <f t="shared" si="116"/>
        <v>0</v>
      </c>
      <c r="BB67" s="142">
        <f t="shared" si="116"/>
        <v>0</v>
      </c>
      <c r="BC67" s="142">
        <f t="shared" si="116"/>
        <v>0</v>
      </c>
      <c r="BD67" s="142">
        <f t="shared" si="116"/>
        <v>0</v>
      </c>
      <c r="BE67" s="142">
        <f t="shared" si="116"/>
        <v>0</v>
      </c>
      <c r="BF67" s="142">
        <f t="shared" si="116"/>
        <v>0</v>
      </c>
      <c r="BG67" s="142">
        <f t="shared" si="116"/>
        <v>0</v>
      </c>
      <c r="BH67" s="142">
        <f t="shared" si="116"/>
        <v>0</v>
      </c>
      <c r="BI67" s="142">
        <f t="shared" si="116"/>
        <v>0</v>
      </c>
      <c r="BJ67" s="183">
        <f t="shared" si="116"/>
        <v>0</v>
      </c>
      <c r="BK67" s="176">
        <f t="shared" si="116"/>
        <v>0</v>
      </c>
      <c r="BL67" s="142">
        <f t="shared" si="116"/>
        <v>0</v>
      </c>
      <c r="BM67" s="142">
        <f t="shared" si="116"/>
        <v>0</v>
      </c>
      <c r="BN67" s="142">
        <f t="shared" si="116"/>
        <v>0</v>
      </c>
      <c r="BO67" s="142">
        <f t="shared" si="116"/>
        <v>0</v>
      </c>
      <c r="BP67" s="142">
        <f t="shared" si="116"/>
        <v>0</v>
      </c>
      <c r="BQ67" s="142">
        <f t="shared" si="116"/>
        <v>0</v>
      </c>
      <c r="BR67" s="142">
        <f t="shared" si="116"/>
        <v>0</v>
      </c>
      <c r="BS67" s="142">
        <f t="shared" si="116"/>
        <v>0</v>
      </c>
      <c r="BT67" s="142">
        <f t="shared" si="116"/>
        <v>0</v>
      </c>
      <c r="BU67" s="183">
        <f t="shared" si="116"/>
        <v>0</v>
      </c>
      <c r="BV67" s="185"/>
      <c r="BW67" s="185"/>
      <c r="BX67" s="185"/>
      <c r="BY67" s="185"/>
      <c r="BZ67" s="185"/>
      <c r="CA67" s="185"/>
      <c r="CB67" s="185"/>
      <c r="CC67" s="185"/>
      <c r="CD67" s="185"/>
      <c r="CE67" s="185"/>
      <c r="CF67" s="185"/>
      <c r="CG67" s="185"/>
      <c r="CH67" s="185"/>
      <c r="CI67" s="185"/>
      <c r="CJ67" s="185"/>
      <c r="CK67" s="185"/>
      <c r="CL67" s="185"/>
      <c r="CM67" s="185"/>
    </row>
    <row r="68" spans="1:91" s="26" customFormat="1" ht="15.75" customHeight="1" x14ac:dyDescent="0.25">
      <c r="A68" s="185"/>
      <c r="B68" s="191"/>
      <c r="C68" s="365"/>
      <c r="D68" s="19"/>
      <c r="E68" s="19"/>
      <c r="F68" s="19" t="s">
        <v>29</v>
      </c>
      <c r="G68" s="19"/>
      <c r="H68" s="19"/>
      <c r="I68" s="19"/>
      <c r="J68" s="19"/>
      <c r="K68" s="19"/>
      <c r="L68" s="19"/>
      <c r="M68" s="19"/>
      <c r="N68" s="19"/>
      <c r="O68" s="19"/>
      <c r="P68" s="19"/>
      <c r="Q68" s="664">
        <v>48</v>
      </c>
      <c r="R68" s="665"/>
      <c r="S68" s="457"/>
      <c r="T68" s="91"/>
      <c r="U68" s="91"/>
      <c r="V68" s="91"/>
      <c r="W68" s="91"/>
      <c r="X68" s="91"/>
      <c r="Y68" s="91"/>
      <c r="Z68" s="91"/>
      <c r="AA68" s="91"/>
      <c r="AB68" s="91"/>
      <c r="AC68" s="167"/>
      <c r="AD68" s="457"/>
      <c r="AE68" s="91"/>
      <c r="AF68" s="91"/>
      <c r="AG68" s="91"/>
      <c r="AH68" s="91"/>
      <c r="AI68" s="91"/>
      <c r="AJ68" s="91"/>
      <c r="AK68" s="91"/>
      <c r="AL68" s="91"/>
      <c r="AM68" s="91"/>
      <c r="AN68" s="167"/>
      <c r="AO68" s="457"/>
      <c r="AP68" s="91"/>
      <c r="AQ68" s="91"/>
      <c r="AR68" s="91"/>
      <c r="AS68" s="91"/>
      <c r="AT68" s="91"/>
      <c r="AU68" s="91"/>
      <c r="AV68" s="91"/>
      <c r="AW68" s="91"/>
      <c r="AX68" s="91"/>
      <c r="AY68" s="167"/>
      <c r="AZ68" s="457"/>
      <c r="BA68" s="91"/>
      <c r="BB68" s="91"/>
      <c r="BC68" s="91"/>
      <c r="BD68" s="91"/>
      <c r="BE68" s="91"/>
      <c r="BF68" s="91"/>
      <c r="BG68" s="91"/>
      <c r="BH68" s="91"/>
      <c r="BI68" s="91"/>
      <c r="BJ68" s="167"/>
      <c r="BK68" s="457"/>
      <c r="BL68" s="91"/>
      <c r="BM68" s="91"/>
      <c r="BN68" s="91"/>
      <c r="BO68" s="91"/>
      <c r="BP68" s="91"/>
      <c r="BQ68" s="91"/>
      <c r="BR68" s="91"/>
      <c r="BS68" s="91"/>
      <c r="BT68" s="91"/>
      <c r="BU68" s="167"/>
      <c r="BV68" s="185"/>
      <c r="BW68" s="185"/>
      <c r="BX68" s="185"/>
      <c r="BY68" s="185"/>
      <c r="BZ68" s="185"/>
      <c r="CA68" s="185"/>
      <c r="CB68" s="185"/>
      <c r="CC68" s="185"/>
      <c r="CD68" s="185"/>
      <c r="CE68" s="185"/>
      <c r="CF68" s="185"/>
      <c r="CG68" s="185"/>
      <c r="CH68" s="185"/>
      <c r="CI68" s="185"/>
      <c r="CJ68" s="185"/>
      <c r="CK68" s="185"/>
      <c r="CL68" s="185"/>
      <c r="CM68" s="185"/>
    </row>
    <row r="69" spans="1:91" s="26" customFormat="1" ht="15.75" customHeight="1" x14ac:dyDescent="0.25">
      <c r="A69" s="185"/>
      <c r="B69" s="191"/>
      <c r="C69" s="365"/>
      <c r="D69" s="19"/>
      <c r="E69" s="19"/>
      <c r="F69" s="19" t="s">
        <v>30</v>
      </c>
      <c r="G69" s="19"/>
      <c r="H69" s="19"/>
      <c r="I69" s="19"/>
      <c r="J69" s="19"/>
      <c r="K69" s="19"/>
      <c r="L69" s="19"/>
      <c r="M69" s="19"/>
      <c r="N69" s="19"/>
      <c r="O69" s="19"/>
      <c r="P69" s="19"/>
      <c r="Q69" s="664">
        <v>49</v>
      </c>
      <c r="R69" s="665"/>
      <c r="S69" s="457"/>
      <c r="T69" s="91"/>
      <c r="U69" s="91"/>
      <c r="V69" s="91"/>
      <c r="W69" s="91"/>
      <c r="X69" s="91"/>
      <c r="Y69" s="91"/>
      <c r="Z69" s="91"/>
      <c r="AA69" s="91"/>
      <c r="AB69" s="91"/>
      <c r="AC69" s="167"/>
      <c r="AD69" s="457"/>
      <c r="AE69" s="91"/>
      <c r="AF69" s="91"/>
      <c r="AG69" s="91"/>
      <c r="AH69" s="91"/>
      <c r="AI69" s="91"/>
      <c r="AJ69" s="91"/>
      <c r="AK69" s="91"/>
      <c r="AL69" s="91"/>
      <c r="AM69" s="91"/>
      <c r="AN69" s="167"/>
      <c r="AO69" s="457"/>
      <c r="AP69" s="91"/>
      <c r="AQ69" s="91"/>
      <c r="AR69" s="91"/>
      <c r="AS69" s="91"/>
      <c r="AT69" s="91"/>
      <c r="AU69" s="91"/>
      <c r="AV69" s="91"/>
      <c r="AW69" s="91"/>
      <c r="AX69" s="91"/>
      <c r="AY69" s="167"/>
      <c r="AZ69" s="457"/>
      <c r="BA69" s="91"/>
      <c r="BB69" s="91"/>
      <c r="BC69" s="91"/>
      <c r="BD69" s="91"/>
      <c r="BE69" s="91"/>
      <c r="BF69" s="91"/>
      <c r="BG69" s="91"/>
      <c r="BH69" s="91"/>
      <c r="BI69" s="91"/>
      <c r="BJ69" s="167"/>
      <c r="BK69" s="457"/>
      <c r="BL69" s="91"/>
      <c r="BM69" s="91"/>
      <c r="BN69" s="91"/>
      <c r="BO69" s="91"/>
      <c r="BP69" s="91"/>
      <c r="BQ69" s="91"/>
      <c r="BR69" s="91"/>
      <c r="BS69" s="91"/>
      <c r="BT69" s="91"/>
      <c r="BU69" s="167"/>
      <c r="BV69" s="185"/>
      <c r="BW69" s="185"/>
      <c r="BX69" s="185"/>
      <c r="BY69" s="185"/>
      <c r="BZ69" s="185"/>
      <c r="CA69" s="185"/>
      <c r="CB69" s="185"/>
      <c r="CC69" s="185"/>
      <c r="CD69" s="185"/>
      <c r="CE69" s="185"/>
      <c r="CF69" s="185"/>
      <c r="CG69" s="185"/>
      <c r="CH69" s="185"/>
      <c r="CI69" s="185"/>
      <c r="CJ69" s="185"/>
      <c r="CK69" s="185"/>
      <c r="CL69" s="185"/>
      <c r="CM69" s="185"/>
    </row>
    <row r="70" spans="1:91" s="26" customFormat="1" ht="15.75" customHeight="1" x14ac:dyDescent="0.25">
      <c r="A70" s="185"/>
      <c r="B70" s="191"/>
      <c r="C70" s="365"/>
      <c r="D70" s="19"/>
      <c r="E70" s="19" t="s">
        <v>301</v>
      </c>
      <c r="F70" s="19"/>
      <c r="G70" s="19"/>
      <c r="H70" s="19"/>
      <c r="I70" s="19"/>
      <c r="J70" s="19"/>
      <c r="K70" s="19"/>
      <c r="L70" s="19"/>
      <c r="M70" s="19"/>
      <c r="N70" s="19"/>
      <c r="O70" s="19"/>
      <c r="P70" s="19"/>
      <c r="Q70" s="664">
        <v>50</v>
      </c>
      <c r="R70" s="665"/>
      <c r="S70" s="176">
        <f t="shared" ref="S70" si="117">SUM(S71:S72)</f>
        <v>0</v>
      </c>
      <c r="T70" s="142">
        <f t="shared" ref="T70:U70" si="118">SUM(T71:T72)</f>
        <v>0</v>
      </c>
      <c r="U70" s="142">
        <f t="shared" si="118"/>
        <v>0</v>
      </c>
      <c r="V70" s="142">
        <f t="shared" ref="V70:AF70" si="119">SUM(V71:V72)</f>
        <v>0</v>
      </c>
      <c r="W70" s="142">
        <f t="shared" si="119"/>
        <v>0</v>
      </c>
      <c r="X70" s="142">
        <f t="shared" si="119"/>
        <v>0</v>
      </c>
      <c r="Y70" s="142">
        <f t="shared" si="119"/>
        <v>0</v>
      </c>
      <c r="Z70" s="142">
        <f t="shared" si="119"/>
        <v>0</v>
      </c>
      <c r="AA70" s="142">
        <f t="shared" si="119"/>
        <v>0</v>
      </c>
      <c r="AB70" s="142">
        <f t="shared" si="119"/>
        <v>0</v>
      </c>
      <c r="AC70" s="183">
        <f t="shared" si="119"/>
        <v>0</v>
      </c>
      <c r="AD70" s="176">
        <f t="shared" si="119"/>
        <v>0</v>
      </c>
      <c r="AE70" s="142">
        <f t="shared" si="119"/>
        <v>0</v>
      </c>
      <c r="AF70" s="142">
        <f t="shared" si="119"/>
        <v>0</v>
      </c>
      <c r="AG70" s="142">
        <f t="shared" ref="AG70:BU70" si="120">SUM(AG71:AG72)</f>
        <v>0</v>
      </c>
      <c r="AH70" s="142">
        <f t="shared" si="120"/>
        <v>0</v>
      </c>
      <c r="AI70" s="142">
        <f t="shared" si="120"/>
        <v>0</v>
      </c>
      <c r="AJ70" s="142">
        <f t="shared" si="120"/>
        <v>0</v>
      </c>
      <c r="AK70" s="142">
        <f t="shared" si="120"/>
        <v>0</v>
      </c>
      <c r="AL70" s="142">
        <f t="shared" si="120"/>
        <v>0</v>
      </c>
      <c r="AM70" s="142">
        <f t="shared" si="120"/>
        <v>0</v>
      </c>
      <c r="AN70" s="183">
        <f t="shared" si="120"/>
        <v>0</v>
      </c>
      <c r="AO70" s="176">
        <f t="shared" si="120"/>
        <v>0</v>
      </c>
      <c r="AP70" s="142">
        <f t="shared" si="120"/>
        <v>0</v>
      </c>
      <c r="AQ70" s="142">
        <f t="shared" si="120"/>
        <v>0</v>
      </c>
      <c r="AR70" s="142">
        <f t="shared" si="120"/>
        <v>0</v>
      </c>
      <c r="AS70" s="142">
        <f t="shared" si="120"/>
        <v>0</v>
      </c>
      <c r="AT70" s="142">
        <f t="shared" si="120"/>
        <v>0</v>
      </c>
      <c r="AU70" s="142">
        <f t="shared" si="120"/>
        <v>0</v>
      </c>
      <c r="AV70" s="142">
        <f t="shared" si="120"/>
        <v>0</v>
      </c>
      <c r="AW70" s="142">
        <f t="shared" si="120"/>
        <v>0</v>
      </c>
      <c r="AX70" s="142">
        <f t="shared" si="120"/>
        <v>0</v>
      </c>
      <c r="AY70" s="183">
        <f t="shared" si="120"/>
        <v>0</v>
      </c>
      <c r="AZ70" s="176">
        <f t="shared" si="120"/>
        <v>0</v>
      </c>
      <c r="BA70" s="142">
        <f t="shared" si="120"/>
        <v>0</v>
      </c>
      <c r="BB70" s="142">
        <f t="shared" si="120"/>
        <v>0</v>
      </c>
      <c r="BC70" s="142">
        <f t="shared" si="120"/>
        <v>0</v>
      </c>
      <c r="BD70" s="142">
        <f t="shared" si="120"/>
        <v>0</v>
      </c>
      <c r="BE70" s="142">
        <f t="shared" si="120"/>
        <v>0</v>
      </c>
      <c r="BF70" s="142">
        <f t="shared" si="120"/>
        <v>0</v>
      </c>
      <c r="BG70" s="142">
        <f t="shared" si="120"/>
        <v>0</v>
      </c>
      <c r="BH70" s="142">
        <f t="shared" si="120"/>
        <v>0</v>
      </c>
      <c r="BI70" s="142">
        <f t="shared" si="120"/>
        <v>0</v>
      </c>
      <c r="BJ70" s="183">
        <f t="shared" si="120"/>
        <v>0</v>
      </c>
      <c r="BK70" s="176">
        <f t="shared" si="120"/>
        <v>0</v>
      </c>
      <c r="BL70" s="142">
        <f t="shared" si="120"/>
        <v>0</v>
      </c>
      <c r="BM70" s="142">
        <f t="shared" si="120"/>
        <v>0</v>
      </c>
      <c r="BN70" s="142">
        <f t="shared" si="120"/>
        <v>0</v>
      </c>
      <c r="BO70" s="142">
        <f t="shared" si="120"/>
        <v>0</v>
      </c>
      <c r="BP70" s="142">
        <f t="shared" si="120"/>
        <v>0</v>
      </c>
      <c r="BQ70" s="142">
        <f t="shared" si="120"/>
        <v>0</v>
      </c>
      <c r="BR70" s="142">
        <f t="shared" si="120"/>
        <v>0</v>
      </c>
      <c r="BS70" s="142">
        <f t="shared" si="120"/>
        <v>0</v>
      </c>
      <c r="BT70" s="142">
        <f t="shared" si="120"/>
        <v>0</v>
      </c>
      <c r="BU70" s="183">
        <f t="shared" si="120"/>
        <v>0</v>
      </c>
      <c r="BV70" s="185"/>
      <c r="BW70" s="185"/>
      <c r="BX70" s="185"/>
      <c r="BY70" s="185"/>
      <c r="BZ70" s="185"/>
      <c r="CA70" s="185"/>
      <c r="CB70" s="185"/>
      <c r="CC70" s="185"/>
      <c r="CD70" s="185"/>
      <c r="CE70" s="185"/>
      <c r="CF70" s="185"/>
      <c r="CG70" s="185"/>
      <c r="CH70" s="185"/>
      <c r="CI70" s="185"/>
      <c r="CJ70" s="185"/>
      <c r="CK70" s="185"/>
      <c r="CL70" s="185"/>
      <c r="CM70" s="185"/>
    </row>
    <row r="71" spans="1:91" s="26" customFormat="1" ht="15.75" customHeight="1" x14ac:dyDescent="0.25">
      <c r="A71" s="185"/>
      <c r="B71" s="191"/>
      <c r="C71" s="365"/>
      <c r="D71" s="19"/>
      <c r="E71" s="19"/>
      <c r="F71" s="19" t="s">
        <v>29</v>
      </c>
      <c r="G71" s="19"/>
      <c r="H71" s="19"/>
      <c r="I71" s="19"/>
      <c r="J71" s="19"/>
      <c r="K71" s="19"/>
      <c r="L71" s="19"/>
      <c r="M71" s="19"/>
      <c r="N71" s="19"/>
      <c r="O71" s="19"/>
      <c r="P71" s="19"/>
      <c r="Q71" s="664">
        <v>51</v>
      </c>
      <c r="R71" s="665"/>
      <c r="S71" s="458"/>
      <c r="T71" s="133"/>
      <c r="U71" s="133"/>
      <c r="V71" s="133"/>
      <c r="W71" s="133"/>
      <c r="X71" s="133"/>
      <c r="Y71" s="133"/>
      <c r="Z71" s="133"/>
      <c r="AA71" s="133"/>
      <c r="AB71" s="133"/>
      <c r="AC71" s="168"/>
      <c r="AD71" s="458"/>
      <c r="AE71" s="133"/>
      <c r="AF71" s="133"/>
      <c r="AG71" s="133"/>
      <c r="AH71" s="133"/>
      <c r="AI71" s="133"/>
      <c r="AJ71" s="133"/>
      <c r="AK71" s="133"/>
      <c r="AL71" s="133"/>
      <c r="AM71" s="133"/>
      <c r="AN71" s="168"/>
      <c r="AO71" s="458"/>
      <c r="AP71" s="133"/>
      <c r="AQ71" s="133"/>
      <c r="AR71" s="133"/>
      <c r="AS71" s="133"/>
      <c r="AT71" s="133"/>
      <c r="AU71" s="133"/>
      <c r="AV71" s="133"/>
      <c r="AW71" s="133"/>
      <c r="AX71" s="133"/>
      <c r="AY71" s="168"/>
      <c r="AZ71" s="458"/>
      <c r="BA71" s="133"/>
      <c r="BB71" s="133"/>
      <c r="BC71" s="133"/>
      <c r="BD71" s="133"/>
      <c r="BE71" s="133"/>
      <c r="BF71" s="133"/>
      <c r="BG71" s="133"/>
      <c r="BH71" s="133"/>
      <c r="BI71" s="133"/>
      <c r="BJ71" s="168"/>
      <c r="BK71" s="458"/>
      <c r="BL71" s="133"/>
      <c r="BM71" s="133"/>
      <c r="BN71" s="133"/>
      <c r="BO71" s="133"/>
      <c r="BP71" s="133"/>
      <c r="BQ71" s="133"/>
      <c r="BR71" s="133"/>
      <c r="BS71" s="133"/>
      <c r="BT71" s="133"/>
      <c r="BU71" s="168"/>
      <c r="BV71" s="185"/>
      <c r="BW71" s="185"/>
      <c r="BX71" s="185"/>
      <c r="BY71" s="185"/>
      <c r="BZ71" s="185"/>
      <c r="CA71" s="185"/>
      <c r="CB71" s="185"/>
      <c r="CC71" s="185"/>
      <c r="CD71" s="185"/>
      <c r="CE71" s="185"/>
      <c r="CF71" s="185"/>
      <c r="CG71" s="185"/>
      <c r="CH71" s="185"/>
      <c r="CI71" s="185"/>
      <c r="CJ71" s="185"/>
      <c r="CK71" s="185"/>
      <c r="CL71" s="185"/>
      <c r="CM71" s="185"/>
    </row>
    <row r="72" spans="1:91" s="26" customFormat="1" ht="15.75" customHeight="1" x14ac:dyDescent="0.25">
      <c r="A72" s="185"/>
      <c r="B72" s="191"/>
      <c r="C72" s="365"/>
      <c r="D72" s="19"/>
      <c r="E72" s="19"/>
      <c r="F72" s="19" t="s">
        <v>30</v>
      </c>
      <c r="G72" s="19"/>
      <c r="H72" s="19"/>
      <c r="I72" s="19"/>
      <c r="J72" s="19"/>
      <c r="K72" s="19"/>
      <c r="L72" s="19"/>
      <c r="M72" s="19"/>
      <c r="N72" s="19"/>
      <c r="O72" s="19"/>
      <c r="P72" s="19"/>
      <c r="Q72" s="664">
        <v>52</v>
      </c>
      <c r="R72" s="665"/>
      <c r="S72" s="459"/>
      <c r="T72" s="401"/>
      <c r="U72" s="401"/>
      <c r="V72" s="401"/>
      <c r="W72" s="401"/>
      <c r="X72" s="401"/>
      <c r="Y72" s="401"/>
      <c r="Z72" s="401"/>
      <c r="AA72" s="401"/>
      <c r="AB72" s="401"/>
      <c r="AC72" s="164"/>
      <c r="AD72" s="459"/>
      <c r="AE72" s="401"/>
      <c r="AF72" s="401"/>
      <c r="AG72" s="401"/>
      <c r="AH72" s="401"/>
      <c r="AI72" s="401"/>
      <c r="AJ72" s="401"/>
      <c r="AK72" s="401"/>
      <c r="AL72" s="401"/>
      <c r="AM72" s="401"/>
      <c r="AN72" s="164"/>
      <c r="AO72" s="459"/>
      <c r="AP72" s="401"/>
      <c r="AQ72" s="401"/>
      <c r="AR72" s="401"/>
      <c r="AS72" s="401"/>
      <c r="AT72" s="401"/>
      <c r="AU72" s="401"/>
      <c r="AV72" s="401"/>
      <c r="AW72" s="401"/>
      <c r="AX72" s="401"/>
      <c r="AY72" s="164"/>
      <c r="AZ72" s="459"/>
      <c r="BA72" s="401"/>
      <c r="BB72" s="401"/>
      <c r="BC72" s="401"/>
      <c r="BD72" s="401"/>
      <c r="BE72" s="401"/>
      <c r="BF72" s="401"/>
      <c r="BG72" s="401"/>
      <c r="BH72" s="401"/>
      <c r="BI72" s="401"/>
      <c r="BJ72" s="164"/>
      <c r="BK72" s="459"/>
      <c r="BL72" s="401"/>
      <c r="BM72" s="401"/>
      <c r="BN72" s="401"/>
      <c r="BO72" s="401"/>
      <c r="BP72" s="401"/>
      <c r="BQ72" s="401"/>
      <c r="BR72" s="401"/>
      <c r="BS72" s="401"/>
      <c r="BT72" s="401"/>
      <c r="BU72" s="164"/>
      <c r="BV72" s="185"/>
      <c r="BW72" s="185"/>
      <c r="BX72" s="185"/>
      <c r="BY72" s="185"/>
      <c r="BZ72" s="185"/>
      <c r="CA72" s="185"/>
      <c r="CB72" s="185"/>
      <c r="CC72" s="185"/>
      <c r="CD72" s="185"/>
      <c r="CE72" s="185"/>
      <c r="CF72" s="185"/>
      <c r="CG72" s="185"/>
      <c r="CH72" s="185"/>
      <c r="CI72" s="185"/>
      <c r="CJ72" s="185"/>
      <c r="CK72" s="185"/>
      <c r="CL72" s="185"/>
      <c r="CM72" s="185"/>
    </row>
    <row r="73" spans="1:91" s="26" customFormat="1" ht="15.75" customHeight="1" x14ac:dyDescent="0.25">
      <c r="A73" s="185"/>
      <c r="B73" s="191"/>
      <c r="C73" s="365"/>
      <c r="D73" s="19"/>
      <c r="E73" s="19" t="s">
        <v>302</v>
      </c>
      <c r="F73" s="19"/>
      <c r="G73" s="19"/>
      <c r="H73" s="19"/>
      <c r="I73" s="19"/>
      <c r="J73" s="19"/>
      <c r="K73" s="19"/>
      <c r="L73" s="19"/>
      <c r="M73" s="19"/>
      <c r="N73" s="19"/>
      <c r="O73" s="19"/>
      <c r="P73" s="19"/>
      <c r="Q73" s="664">
        <v>53</v>
      </c>
      <c r="R73" s="665"/>
      <c r="S73" s="459"/>
      <c r="T73" s="401"/>
      <c r="U73" s="401"/>
      <c r="V73" s="401"/>
      <c r="W73" s="401"/>
      <c r="X73" s="401"/>
      <c r="Y73" s="401"/>
      <c r="Z73" s="401"/>
      <c r="AA73" s="401"/>
      <c r="AB73" s="401"/>
      <c r="AC73" s="164"/>
      <c r="AD73" s="459"/>
      <c r="AE73" s="401"/>
      <c r="AF73" s="401"/>
      <c r="AG73" s="401"/>
      <c r="AH73" s="401"/>
      <c r="AI73" s="401"/>
      <c r="AJ73" s="401"/>
      <c r="AK73" s="401"/>
      <c r="AL73" s="401"/>
      <c r="AM73" s="401"/>
      <c r="AN73" s="164"/>
      <c r="AO73" s="459"/>
      <c r="AP73" s="401"/>
      <c r="AQ73" s="401"/>
      <c r="AR73" s="401"/>
      <c r="AS73" s="401"/>
      <c r="AT73" s="401"/>
      <c r="AU73" s="401"/>
      <c r="AV73" s="401"/>
      <c r="AW73" s="401"/>
      <c r="AX73" s="401"/>
      <c r="AY73" s="164"/>
      <c r="AZ73" s="459"/>
      <c r="BA73" s="401"/>
      <c r="BB73" s="401"/>
      <c r="BC73" s="401"/>
      <c r="BD73" s="401"/>
      <c r="BE73" s="401"/>
      <c r="BF73" s="401"/>
      <c r="BG73" s="401"/>
      <c r="BH73" s="401"/>
      <c r="BI73" s="401"/>
      <c r="BJ73" s="164"/>
      <c r="BK73" s="459"/>
      <c r="BL73" s="401"/>
      <c r="BM73" s="401"/>
      <c r="BN73" s="401"/>
      <c r="BO73" s="401"/>
      <c r="BP73" s="401"/>
      <c r="BQ73" s="401"/>
      <c r="BR73" s="401"/>
      <c r="BS73" s="401"/>
      <c r="BT73" s="401"/>
      <c r="BU73" s="164"/>
      <c r="BV73" s="185"/>
      <c r="BW73" s="185"/>
      <c r="BX73" s="185"/>
      <c r="BY73" s="185"/>
      <c r="BZ73" s="185"/>
      <c r="CA73" s="185"/>
      <c r="CB73" s="185"/>
      <c r="CC73" s="185"/>
      <c r="CD73" s="185"/>
      <c r="CE73" s="185"/>
      <c r="CF73" s="185"/>
      <c r="CG73" s="185"/>
      <c r="CH73" s="185"/>
      <c r="CI73" s="185"/>
      <c r="CJ73" s="185"/>
      <c r="CK73" s="185"/>
      <c r="CL73" s="185"/>
      <c r="CM73" s="185"/>
    </row>
    <row r="74" spans="1:91" s="26" customFormat="1" ht="15.75" customHeight="1" x14ac:dyDescent="0.25">
      <c r="A74" s="185"/>
      <c r="B74" s="191"/>
      <c r="C74" s="365"/>
      <c r="D74" s="19"/>
      <c r="E74" s="19" t="s">
        <v>346</v>
      </c>
      <c r="F74" s="19"/>
      <c r="G74" s="19"/>
      <c r="H74" s="19"/>
      <c r="I74" s="19"/>
      <c r="J74" s="19"/>
      <c r="K74" s="19"/>
      <c r="L74" s="19"/>
      <c r="M74" s="19"/>
      <c r="N74" s="19"/>
      <c r="O74" s="19"/>
      <c r="P74" s="19"/>
      <c r="Q74" s="664">
        <v>54</v>
      </c>
      <c r="R74" s="665"/>
      <c r="S74" s="459"/>
      <c r="T74" s="401"/>
      <c r="U74" s="401"/>
      <c r="V74" s="401"/>
      <c r="W74" s="401"/>
      <c r="X74" s="401"/>
      <c r="Y74" s="401"/>
      <c r="Z74" s="401"/>
      <c r="AA74" s="401"/>
      <c r="AB74" s="401"/>
      <c r="AC74" s="164"/>
      <c r="AD74" s="459"/>
      <c r="AE74" s="401"/>
      <c r="AF74" s="401"/>
      <c r="AG74" s="401"/>
      <c r="AH74" s="401"/>
      <c r="AI74" s="401"/>
      <c r="AJ74" s="401"/>
      <c r="AK74" s="401"/>
      <c r="AL74" s="401"/>
      <c r="AM74" s="401"/>
      <c r="AN74" s="164"/>
      <c r="AO74" s="459"/>
      <c r="AP74" s="401"/>
      <c r="AQ74" s="401"/>
      <c r="AR74" s="401"/>
      <c r="AS74" s="401"/>
      <c r="AT74" s="401"/>
      <c r="AU74" s="401"/>
      <c r="AV74" s="401"/>
      <c r="AW74" s="401"/>
      <c r="AX74" s="401"/>
      <c r="AY74" s="164"/>
      <c r="AZ74" s="459"/>
      <c r="BA74" s="401"/>
      <c r="BB74" s="401"/>
      <c r="BC74" s="401"/>
      <c r="BD74" s="401"/>
      <c r="BE74" s="401"/>
      <c r="BF74" s="401"/>
      <c r="BG74" s="401"/>
      <c r="BH74" s="401"/>
      <c r="BI74" s="401"/>
      <c r="BJ74" s="164"/>
      <c r="BK74" s="459"/>
      <c r="BL74" s="401"/>
      <c r="BM74" s="401"/>
      <c r="BN74" s="401"/>
      <c r="BO74" s="401"/>
      <c r="BP74" s="401"/>
      <c r="BQ74" s="401"/>
      <c r="BR74" s="401"/>
      <c r="BS74" s="401"/>
      <c r="BT74" s="401"/>
      <c r="BU74" s="164"/>
      <c r="BV74" s="185"/>
      <c r="BW74" s="185"/>
      <c r="BX74" s="185"/>
      <c r="BY74" s="185"/>
      <c r="BZ74" s="185"/>
      <c r="CA74" s="185"/>
      <c r="CB74" s="185"/>
      <c r="CC74" s="185"/>
      <c r="CD74" s="185"/>
      <c r="CE74" s="185"/>
      <c r="CF74" s="185"/>
      <c r="CG74" s="185"/>
      <c r="CH74" s="185"/>
      <c r="CI74" s="185"/>
      <c r="CJ74" s="185"/>
      <c r="CK74" s="185"/>
      <c r="CL74" s="185"/>
      <c r="CM74" s="185"/>
    </row>
    <row r="75" spans="1:91" s="26" customFormat="1" ht="15.75" customHeight="1" x14ac:dyDescent="0.25">
      <c r="A75" s="185"/>
      <c r="B75" s="191"/>
      <c r="C75" s="365"/>
      <c r="D75" s="19"/>
      <c r="E75" s="19" t="s">
        <v>347</v>
      </c>
      <c r="F75" s="19"/>
      <c r="G75" s="19"/>
      <c r="H75" s="19"/>
      <c r="I75" s="19"/>
      <c r="J75" s="19"/>
      <c r="K75" s="19"/>
      <c r="L75" s="19"/>
      <c r="M75" s="19"/>
      <c r="N75" s="19"/>
      <c r="O75" s="19"/>
      <c r="P75" s="19"/>
      <c r="Q75" s="664">
        <v>55</v>
      </c>
      <c r="R75" s="665"/>
      <c r="S75" s="175">
        <f t="shared" ref="S75:AX75" si="121">S67+S70+S73-S74</f>
        <v>0</v>
      </c>
      <c r="T75" s="143">
        <f t="shared" si="121"/>
        <v>0</v>
      </c>
      <c r="U75" s="143">
        <f t="shared" si="121"/>
        <v>0</v>
      </c>
      <c r="V75" s="143">
        <f t="shared" si="121"/>
        <v>0</v>
      </c>
      <c r="W75" s="143">
        <f t="shared" si="121"/>
        <v>0</v>
      </c>
      <c r="X75" s="143">
        <f t="shared" si="121"/>
        <v>0</v>
      </c>
      <c r="Y75" s="143">
        <f t="shared" si="121"/>
        <v>0</v>
      </c>
      <c r="Z75" s="143">
        <f t="shared" si="121"/>
        <v>0</v>
      </c>
      <c r="AA75" s="143">
        <f t="shared" si="121"/>
        <v>0</v>
      </c>
      <c r="AB75" s="143">
        <f t="shared" si="121"/>
        <v>0</v>
      </c>
      <c r="AC75" s="166">
        <f t="shared" si="121"/>
        <v>0</v>
      </c>
      <c r="AD75" s="175">
        <f t="shared" si="121"/>
        <v>0</v>
      </c>
      <c r="AE75" s="143">
        <f t="shared" si="121"/>
        <v>0</v>
      </c>
      <c r="AF75" s="143">
        <f t="shared" si="121"/>
        <v>0</v>
      </c>
      <c r="AG75" s="143">
        <f t="shared" si="121"/>
        <v>0</v>
      </c>
      <c r="AH75" s="143">
        <f t="shared" si="121"/>
        <v>0</v>
      </c>
      <c r="AI75" s="143">
        <f t="shared" si="121"/>
        <v>0</v>
      </c>
      <c r="AJ75" s="143">
        <f t="shared" si="121"/>
        <v>0</v>
      </c>
      <c r="AK75" s="143">
        <f t="shared" si="121"/>
        <v>0</v>
      </c>
      <c r="AL75" s="143">
        <f t="shared" si="121"/>
        <v>0</v>
      </c>
      <c r="AM75" s="143">
        <f t="shared" si="121"/>
        <v>0</v>
      </c>
      <c r="AN75" s="166">
        <f t="shared" si="121"/>
        <v>0</v>
      </c>
      <c r="AO75" s="175">
        <f t="shared" si="121"/>
        <v>0</v>
      </c>
      <c r="AP75" s="143">
        <f t="shared" si="121"/>
        <v>0</v>
      </c>
      <c r="AQ75" s="143">
        <f t="shared" si="121"/>
        <v>0</v>
      </c>
      <c r="AR75" s="143">
        <f t="shared" si="121"/>
        <v>0</v>
      </c>
      <c r="AS75" s="143">
        <f t="shared" si="121"/>
        <v>0</v>
      </c>
      <c r="AT75" s="143">
        <f t="shared" si="121"/>
        <v>0</v>
      </c>
      <c r="AU75" s="143">
        <f t="shared" si="121"/>
        <v>0</v>
      </c>
      <c r="AV75" s="143">
        <f t="shared" si="121"/>
        <v>0</v>
      </c>
      <c r="AW75" s="143">
        <f t="shared" si="121"/>
        <v>0</v>
      </c>
      <c r="AX75" s="143">
        <f t="shared" si="121"/>
        <v>0</v>
      </c>
      <c r="AY75" s="166">
        <f t="shared" ref="AY75:BU75" si="122">AY67+AY70+AY73-AY74</f>
        <v>0</v>
      </c>
      <c r="AZ75" s="175">
        <f t="shared" si="122"/>
        <v>0</v>
      </c>
      <c r="BA75" s="143">
        <f t="shared" si="122"/>
        <v>0</v>
      </c>
      <c r="BB75" s="143">
        <f t="shared" si="122"/>
        <v>0</v>
      </c>
      <c r="BC75" s="143">
        <f t="shared" si="122"/>
        <v>0</v>
      </c>
      <c r="BD75" s="143">
        <f t="shared" si="122"/>
        <v>0</v>
      </c>
      <c r="BE75" s="143">
        <f t="shared" si="122"/>
        <v>0</v>
      </c>
      <c r="BF75" s="143">
        <f t="shared" si="122"/>
        <v>0</v>
      </c>
      <c r="BG75" s="143">
        <f t="shared" si="122"/>
        <v>0</v>
      </c>
      <c r="BH75" s="143">
        <f t="shared" si="122"/>
        <v>0</v>
      </c>
      <c r="BI75" s="143">
        <f t="shared" si="122"/>
        <v>0</v>
      </c>
      <c r="BJ75" s="166">
        <f t="shared" si="122"/>
        <v>0</v>
      </c>
      <c r="BK75" s="175">
        <f t="shared" si="122"/>
        <v>0</v>
      </c>
      <c r="BL75" s="143">
        <f t="shared" si="122"/>
        <v>0</v>
      </c>
      <c r="BM75" s="143">
        <f t="shared" si="122"/>
        <v>0</v>
      </c>
      <c r="BN75" s="143">
        <f t="shared" si="122"/>
        <v>0</v>
      </c>
      <c r="BO75" s="143">
        <f t="shared" si="122"/>
        <v>0</v>
      </c>
      <c r="BP75" s="143">
        <f t="shared" si="122"/>
        <v>0</v>
      </c>
      <c r="BQ75" s="143">
        <f t="shared" si="122"/>
        <v>0</v>
      </c>
      <c r="BR75" s="143">
        <f t="shared" si="122"/>
        <v>0</v>
      </c>
      <c r="BS75" s="143">
        <f t="shared" si="122"/>
        <v>0</v>
      </c>
      <c r="BT75" s="143">
        <f t="shared" si="122"/>
        <v>0</v>
      </c>
      <c r="BU75" s="166">
        <f t="shared" si="122"/>
        <v>0</v>
      </c>
      <c r="BV75" s="185"/>
      <c r="BW75" s="185"/>
      <c r="BX75" s="185"/>
      <c r="BY75" s="185"/>
      <c r="BZ75" s="185"/>
      <c r="CA75" s="185"/>
      <c r="CB75" s="185"/>
      <c r="CC75" s="185"/>
      <c r="CD75" s="185"/>
      <c r="CE75" s="185"/>
      <c r="CF75" s="185"/>
      <c r="CG75" s="185"/>
      <c r="CH75" s="185"/>
      <c r="CI75" s="185"/>
      <c r="CJ75" s="185"/>
      <c r="CK75" s="185"/>
      <c r="CL75" s="185"/>
      <c r="CM75" s="185"/>
    </row>
    <row r="76" spans="1:91" s="26" customFormat="1" ht="15.75" customHeight="1" x14ac:dyDescent="0.25">
      <c r="A76" s="185"/>
      <c r="B76" s="191"/>
      <c r="C76" s="365"/>
      <c r="D76" s="19"/>
      <c r="E76" s="19"/>
      <c r="F76" s="19"/>
      <c r="G76" s="19"/>
      <c r="H76" s="19"/>
      <c r="I76" s="19"/>
      <c r="J76" s="19"/>
      <c r="K76" s="19"/>
      <c r="L76" s="19"/>
      <c r="M76" s="19"/>
      <c r="N76" s="19"/>
      <c r="O76" s="19"/>
      <c r="P76" s="19"/>
      <c r="Q76" s="664"/>
      <c r="R76" s="665"/>
      <c r="S76" s="201"/>
      <c r="T76" s="93"/>
      <c r="U76" s="93"/>
      <c r="V76" s="93"/>
      <c r="W76" s="93"/>
      <c r="X76" s="93"/>
      <c r="Y76" s="93"/>
      <c r="Z76" s="93"/>
      <c r="AA76" s="93"/>
      <c r="AB76" s="93"/>
      <c r="AC76" s="169"/>
      <c r="AD76" s="201"/>
      <c r="AE76" s="93"/>
      <c r="AF76" s="93"/>
      <c r="AG76" s="93"/>
      <c r="AH76" s="93"/>
      <c r="AI76" s="93"/>
      <c r="AJ76" s="93"/>
      <c r="AK76" s="93"/>
      <c r="AL76" s="93"/>
      <c r="AM76" s="93"/>
      <c r="AN76" s="169"/>
      <c r="AO76" s="201"/>
      <c r="AP76" s="93"/>
      <c r="AQ76" s="93"/>
      <c r="AR76" s="93"/>
      <c r="AS76" s="93"/>
      <c r="AT76" s="93"/>
      <c r="AU76" s="93"/>
      <c r="AV76" s="93"/>
      <c r="AW76" s="93"/>
      <c r="AX76" s="93"/>
      <c r="AY76" s="169"/>
      <c r="AZ76" s="201"/>
      <c r="BA76" s="93"/>
      <c r="BB76" s="93"/>
      <c r="BC76" s="93"/>
      <c r="BD76" s="93"/>
      <c r="BE76" s="93"/>
      <c r="BF76" s="93"/>
      <c r="BG76" s="93"/>
      <c r="BH76" s="93"/>
      <c r="BI76" s="93"/>
      <c r="BJ76" s="169"/>
      <c r="BK76" s="201"/>
      <c r="BL76" s="93"/>
      <c r="BM76" s="93"/>
      <c r="BN76" s="93"/>
      <c r="BO76" s="93"/>
      <c r="BP76" s="93"/>
      <c r="BQ76" s="93"/>
      <c r="BR76" s="93"/>
      <c r="BS76" s="93"/>
      <c r="BT76" s="93"/>
      <c r="BU76" s="169"/>
      <c r="BV76" s="185"/>
      <c r="BW76" s="185"/>
      <c r="BX76" s="185"/>
      <c r="BY76" s="185"/>
      <c r="BZ76" s="185"/>
      <c r="CA76" s="185"/>
      <c r="CB76" s="185"/>
      <c r="CC76" s="185"/>
      <c r="CD76" s="185"/>
      <c r="CE76" s="185"/>
      <c r="CF76" s="185"/>
      <c r="CG76" s="185"/>
      <c r="CH76" s="185"/>
      <c r="CI76" s="185"/>
      <c r="CJ76" s="185"/>
      <c r="CK76" s="185"/>
      <c r="CL76" s="185"/>
      <c r="CM76" s="185"/>
    </row>
    <row r="77" spans="1:91" s="26" customFormat="1" ht="15.75" customHeight="1" x14ac:dyDescent="0.3">
      <c r="A77" s="185"/>
      <c r="B77" s="191"/>
      <c r="C77" s="326" t="s">
        <v>367</v>
      </c>
      <c r="D77" s="197"/>
      <c r="E77" s="197"/>
      <c r="F77" s="197"/>
      <c r="G77" s="197"/>
      <c r="H77" s="197"/>
      <c r="I77" s="197"/>
      <c r="J77" s="197"/>
      <c r="K77" s="197"/>
      <c r="L77" s="197"/>
      <c r="M77" s="197"/>
      <c r="N77" s="197"/>
      <c r="O77" s="197"/>
      <c r="P77" s="197"/>
      <c r="Q77" s="664">
        <v>56</v>
      </c>
      <c r="R77" s="665"/>
      <c r="S77" s="182">
        <f t="shared" ref="S77:AX77" si="123">S49+S66</f>
        <v>0</v>
      </c>
      <c r="T77" s="161">
        <f t="shared" si="123"/>
        <v>0</v>
      </c>
      <c r="U77" s="161">
        <f t="shared" si="123"/>
        <v>0</v>
      </c>
      <c r="V77" s="161">
        <f t="shared" si="123"/>
        <v>0</v>
      </c>
      <c r="W77" s="161">
        <f t="shared" si="123"/>
        <v>0</v>
      </c>
      <c r="X77" s="161">
        <f t="shared" si="123"/>
        <v>0</v>
      </c>
      <c r="Y77" s="161">
        <f t="shared" si="123"/>
        <v>0</v>
      </c>
      <c r="Z77" s="161">
        <f t="shared" si="123"/>
        <v>0</v>
      </c>
      <c r="AA77" s="161">
        <f t="shared" si="123"/>
        <v>0</v>
      </c>
      <c r="AB77" s="161">
        <f t="shared" si="123"/>
        <v>0</v>
      </c>
      <c r="AC77" s="165">
        <f t="shared" si="123"/>
        <v>0</v>
      </c>
      <c r="AD77" s="182">
        <f t="shared" si="123"/>
        <v>0</v>
      </c>
      <c r="AE77" s="161">
        <f t="shared" si="123"/>
        <v>0</v>
      </c>
      <c r="AF77" s="161">
        <f t="shared" si="123"/>
        <v>0</v>
      </c>
      <c r="AG77" s="161">
        <f t="shared" si="123"/>
        <v>0</v>
      </c>
      <c r="AH77" s="161">
        <f t="shared" si="123"/>
        <v>0</v>
      </c>
      <c r="AI77" s="161">
        <f t="shared" si="123"/>
        <v>0</v>
      </c>
      <c r="AJ77" s="161">
        <f t="shared" si="123"/>
        <v>0</v>
      </c>
      <c r="AK77" s="161">
        <f t="shared" si="123"/>
        <v>0</v>
      </c>
      <c r="AL77" s="161">
        <f t="shared" si="123"/>
        <v>0</v>
      </c>
      <c r="AM77" s="161">
        <f t="shared" si="123"/>
        <v>0</v>
      </c>
      <c r="AN77" s="165">
        <f t="shared" si="123"/>
        <v>0</v>
      </c>
      <c r="AO77" s="182">
        <f t="shared" si="123"/>
        <v>0</v>
      </c>
      <c r="AP77" s="161">
        <f t="shared" si="123"/>
        <v>0</v>
      </c>
      <c r="AQ77" s="161">
        <f t="shared" si="123"/>
        <v>0</v>
      </c>
      <c r="AR77" s="161">
        <f t="shared" si="123"/>
        <v>0</v>
      </c>
      <c r="AS77" s="161">
        <f t="shared" si="123"/>
        <v>0</v>
      </c>
      <c r="AT77" s="161">
        <f t="shared" si="123"/>
        <v>0</v>
      </c>
      <c r="AU77" s="161">
        <f t="shared" si="123"/>
        <v>0</v>
      </c>
      <c r="AV77" s="161">
        <f t="shared" si="123"/>
        <v>0</v>
      </c>
      <c r="AW77" s="161">
        <f t="shared" si="123"/>
        <v>0</v>
      </c>
      <c r="AX77" s="161">
        <f t="shared" si="123"/>
        <v>0</v>
      </c>
      <c r="AY77" s="165">
        <f t="shared" ref="AY77:BU77" si="124">AY49+AY66</f>
        <v>0</v>
      </c>
      <c r="AZ77" s="182">
        <f t="shared" si="124"/>
        <v>0</v>
      </c>
      <c r="BA77" s="161">
        <f t="shared" si="124"/>
        <v>0</v>
      </c>
      <c r="BB77" s="161">
        <f t="shared" si="124"/>
        <v>0</v>
      </c>
      <c r="BC77" s="161">
        <f t="shared" si="124"/>
        <v>0</v>
      </c>
      <c r="BD77" s="161">
        <f t="shared" si="124"/>
        <v>0</v>
      </c>
      <c r="BE77" s="161">
        <f t="shared" si="124"/>
        <v>0</v>
      </c>
      <c r="BF77" s="161">
        <f t="shared" si="124"/>
        <v>0</v>
      </c>
      <c r="BG77" s="161">
        <f t="shared" si="124"/>
        <v>0</v>
      </c>
      <c r="BH77" s="161">
        <f t="shared" si="124"/>
        <v>0</v>
      </c>
      <c r="BI77" s="161">
        <f t="shared" si="124"/>
        <v>0</v>
      </c>
      <c r="BJ77" s="165">
        <f t="shared" si="124"/>
        <v>0</v>
      </c>
      <c r="BK77" s="182">
        <f t="shared" si="124"/>
        <v>0</v>
      </c>
      <c r="BL77" s="161">
        <f t="shared" si="124"/>
        <v>0</v>
      </c>
      <c r="BM77" s="161">
        <f t="shared" si="124"/>
        <v>0</v>
      </c>
      <c r="BN77" s="161">
        <f t="shared" si="124"/>
        <v>0</v>
      </c>
      <c r="BO77" s="161">
        <f t="shared" si="124"/>
        <v>0</v>
      </c>
      <c r="BP77" s="161">
        <f t="shared" si="124"/>
        <v>0</v>
      </c>
      <c r="BQ77" s="161">
        <f t="shared" si="124"/>
        <v>0</v>
      </c>
      <c r="BR77" s="161">
        <f t="shared" si="124"/>
        <v>0</v>
      </c>
      <c r="BS77" s="161">
        <f t="shared" si="124"/>
        <v>0</v>
      </c>
      <c r="BT77" s="161">
        <f t="shared" si="124"/>
        <v>0</v>
      </c>
      <c r="BU77" s="165">
        <f t="shared" si="124"/>
        <v>0</v>
      </c>
      <c r="BV77" s="185"/>
      <c r="BW77" s="185"/>
      <c r="BX77" s="185"/>
      <c r="BY77" s="185"/>
      <c r="BZ77" s="185"/>
      <c r="CA77" s="185"/>
      <c r="CB77" s="185"/>
      <c r="CC77" s="185"/>
      <c r="CD77" s="185"/>
      <c r="CE77" s="185"/>
      <c r="CF77" s="185"/>
      <c r="CG77" s="185"/>
      <c r="CH77" s="185"/>
      <c r="CI77" s="185"/>
      <c r="CJ77" s="185"/>
      <c r="CK77" s="185"/>
      <c r="CL77" s="185"/>
      <c r="CM77" s="185"/>
    </row>
    <row r="78" spans="1:91" s="126" customFormat="1" ht="15.75" customHeight="1" x14ac:dyDescent="0.3">
      <c r="A78" s="185"/>
      <c r="B78" s="192"/>
      <c r="C78" s="326"/>
      <c r="D78" s="197"/>
      <c r="E78" s="197"/>
      <c r="F78" s="197"/>
      <c r="G78" s="197"/>
      <c r="H78" s="197"/>
      <c r="I78" s="197"/>
      <c r="J78" s="197"/>
      <c r="K78" s="197"/>
      <c r="L78" s="197"/>
      <c r="M78" s="197"/>
      <c r="N78" s="197"/>
      <c r="O78" s="197"/>
      <c r="P78" s="197"/>
      <c r="Q78" s="713"/>
      <c r="R78" s="714"/>
      <c r="S78" s="233"/>
      <c r="T78" s="162"/>
      <c r="U78" s="162"/>
      <c r="V78" s="162"/>
      <c r="W78" s="162"/>
      <c r="X78" s="162"/>
      <c r="Y78" s="162"/>
      <c r="Z78" s="162"/>
      <c r="AA78" s="162"/>
      <c r="AB78" s="162"/>
      <c r="AC78" s="174"/>
      <c r="AD78" s="233"/>
      <c r="AE78" s="162"/>
      <c r="AF78" s="162"/>
      <c r="AG78" s="162"/>
      <c r="AH78" s="162"/>
      <c r="AI78" s="162"/>
      <c r="AJ78" s="162"/>
      <c r="AK78" s="162"/>
      <c r="AL78" s="162"/>
      <c r="AM78" s="162"/>
      <c r="AN78" s="174"/>
      <c r="AO78" s="233"/>
      <c r="AP78" s="162"/>
      <c r="AQ78" s="162"/>
      <c r="AR78" s="162"/>
      <c r="AS78" s="162"/>
      <c r="AT78" s="162"/>
      <c r="AU78" s="162"/>
      <c r="AV78" s="162"/>
      <c r="AW78" s="162"/>
      <c r="AX78" s="162"/>
      <c r="AY78" s="174"/>
      <c r="AZ78" s="233"/>
      <c r="BA78" s="162"/>
      <c r="BB78" s="162"/>
      <c r="BC78" s="162"/>
      <c r="BD78" s="162"/>
      <c r="BE78" s="162"/>
      <c r="BF78" s="162"/>
      <c r="BG78" s="162"/>
      <c r="BH78" s="162"/>
      <c r="BI78" s="162"/>
      <c r="BJ78" s="174"/>
      <c r="BK78" s="233"/>
      <c r="BL78" s="162"/>
      <c r="BM78" s="162"/>
      <c r="BN78" s="162"/>
      <c r="BO78" s="162"/>
      <c r="BP78" s="162"/>
      <c r="BQ78" s="162"/>
      <c r="BR78" s="162"/>
      <c r="BS78" s="162"/>
      <c r="BT78" s="162"/>
      <c r="BU78" s="174"/>
      <c r="BV78" s="185"/>
      <c r="BW78" s="185"/>
      <c r="BX78" s="185"/>
      <c r="BY78" s="185"/>
      <c r="BZ78" s="185"/>
      <c r="CA78" s="185"/>
      <c r="CB78" s="185"/>
      <c r="CC78" s="185"/>
      <c r="CD78" s="185"/>
      <c r="CE78" s="185"/>
      <c r="CF78" s="185"/>
      <c r="CG78" s="185"/>
      <c r="CH78" s="185"/>
      <c r="CI78" s="185"/>
      <c r="CJ78" s="185"/>
      <c r="CK78" s="185"/>
      <c r="CL78" s="185"/>
      <c r="CM78" s="185"/>
    </row>
    <row r="79" spans="1:91" s="5" customFormat="1" ht="15.75" customHeight="1" x14ac:dyDescent="0.3">
      <c r="A79" s="184"/>
      <c r="B79" s="190"/>
      <c r="C79" s="365" t="s">
        <v>362</v>
      </c>
      <c r="D79" s="19"/>
      <c r="E79" s="19"/>
      <c r="F79" s="19"/>
      <c r="G79" s="19"/>
      <c r="H79" s="19"/>
      <c r="I79" s="19"/>
      <c r="J79" s="19"/>
      <c r="K79" s="19"/>
      <c r="L79" s="19"/>
      <c r="M79" s="19"/>
      <c r="N79" s="19"/>
      <c r="O79" s="19"/>
      <c r="P79" s="19"/>
      <c r="Q79" s="715"/>
      <c r="R79" s="716"/>
      <c r="S79" s="460"/>
      <c r="T79" s="325"/>
      <c r="U79" s="325"/>
      <c r="V79" s="325"/>
      <c r="W79" s="325"/>
      <c r="X79" s="325"/>
      <c r="Y79" s="325"/>
      <c r="Z79" s="325"/>
      <c r="AA79" s="325"/>
      <c r="AB79" s="325"/>
      <c r="AC79" s="331"/>
      <c r="AD79" s="460"/>
      <c r="AE79" s="325"/>
      <c r="AF79" s="325"/>
      <c r="AG79" s="325"/>
      <c r="AH79" s="325"/>
      <c r="AI79" s="325"/>
      <c r="AJ79" s="325"/>
      <c r="AK79" s="325"/>
      <c r="AL79" s="325"/>
      <c r="AM79" s="325"/>
      <c r="AN79" s="331"/>
      <c r="AO79" s="460"/>
      <c r="AP79" s="325"/>
      <c r="AQ79" s="325"/>
      <c r="AR79" s="325"/>
      <c r="AS79" s="325"/>
      <c r="AT79" s="325"/>
      <c r="AU79" s="325"/>
      <c r="AV79" s="325"/>
      <c r="AW79" s="325"/>
      <c r="AX79" s="325"/>
      <c r="AY79" s="331"/>
      <c r="AZ79" s="460"/>
      <c r="BA79" s="325"/>
      <c r="BB79" s="325"/>
      <c r="BC79" s="325"/>
      <c r="BD79" s="325"/>
      <c r="BE79" s="325"/>
      <c r="BF79" s="325"/>
      <c r="BG79" s="325"/>
      <c r="BH79" s="325"/>
      <c r="BI79" s="325"/>
      <c r="BJ79" s="331"/>
      <c r="BK79" s="460"/>
      <c r="BL79" s="325"/>
      <c r="BM79" s="325"/>
      <c r="BN79" s="325"/>
      <c r="BO79" s="325"/>
      <c r="BP79" s="325"/>
      <c r="BQ79" s="325"/>
      <c r="BR79" s="325"/>
      <c r="BS79" s="325"/>
      <c r="BT79" s="325"/>
      <c r="BU79" s="331"/>
      <c r="BV79" s="184"/>
      <c r="BW79" s="184"/>
      <c r="BX79" s="184"/>
      <c r="BY79" s="184"/>
      <c r="BZ79" s="184"/>
      <c r="CA79" s="184"/>
      <c r="CB79" s="184"/>
      <c r="CC79" s="184"/>
      <c r="CD79" s="184"/>
      <c r="CE79" s="184"/>
      <c r="CF79" s="184"/>
      <c r="CG79" s="184"/>
      <c r="CH79" s="184"/>
      <c r="CI79" s="184"/>
      <c r="CJ79" s="184"/>
      <c r="CK79" s="184"/>
      <c r="CL79" s="184"/>
      <c r="CM79" s="184"/>
    </row>
    <row r="80" spans="1:91" s="5" customFormat="1" ht="15.75" customHeight="1" x14ac:dyDescent="0.25">
      <c r="A80" s="184"/>
      <c r="B80" s="190"/>
      <c r="C80" s="365"/>
      <c r="D80" s="19" t="s">
        <v>351</v>
      </c>
      <c r="E80" s="19"/>
      <c r="F80" s="19"/>
      <c r="G80" s="19"/>
      <c r="H80" s="19"/>
      <c r="I80" s="19"/>
      <c r="J80" s="19"/>
      <c r="K80" s="19"/>
      <c r="L80" s="19"/>
      <c r="M80" s="19"/>
      <c r="N80" s="19"/>
      <c r="O80" s="19"/>
      <c r="P80" s="19"/>
      <c r="Q80" s="664">
        <v>57</v>
      </c>
      <c r="R80" s="665"/>
      <c r="S80" s="455">
        <f t="shared" ref="S80:AX80" si="125">SUM(S81,S82,S85:S87)</f>
        <v>0</v>
      </c>
      <c r="T80" s="163">
        <f t="shared" si="125"/>
        <v>0</v>
      </c>
      <c r="U80" s="163">
        <f t="shared" si="125"/>
        <v>0</v>
      </c>
      <c r="V80" s="163">
        <f t="shared" si="125"/>
        <v>0</v>
      </c>
      <c r="W80" s="163">
        <f t="shared" si="125"/>
        <v>0</v>
      </c>
      <c r="X80" s="163">
        <f t="shared" si="125"/>
        <v>0</v>
      </c>
      <c r="Y80" s="163">
        <f t="shared" si="125"/>
        <v>0</v>
      </c>
      <c r="Z80" s="163">
        <f t="shared" si="125"/>
        <v>0</v>
      </c>
      <c r="AA80" s="163">
        <f t="shared" si="125"/>
        <v>0</v>
      </c>
      <c r="AB80" s="163">
        <f t="shared" si="125"/>
        <v>0</v>
      </c>
      <c r="AC80" s="334">
        <f t="shared" si="125"/>
        <v>0</v>
      </c>
      <c r="AD80" s="455">
        <f t="shared" si="125"/>
        <v>0</v>
      </c>
      <c r="AE80" s="163">
        <f t="shared" si="125"/>
        <v>0</v>
      </c>
      <c r="AF80" s="163">
        <f t="shared" si="125"/>
        <v>0</v>
      </c>
      <c r="AG80" s="163">
        <f t="shared" si="125"/>
        <v>0</v>
      </c>
      <c r="AH80" s="163">
        <f t="shared" si="125"/>
        <v>0</v>
      </c>
      <c r="AI80" s="163">
        <f t="shared" si="125"/>
        <v>0</v>
      </c>
      <c r="AJ80" s="163">
        <f t="shared" si="125"/>
        <v>0</v>
      </c>
      <c r="AK80" s="163">
        <f t="shared" si="125"/>
        <v>0</v>
      </c>
      <c r="AL80" s="163">
        <f t="shared" si="125"/>
        <v>0</v>
      </c>
      <c r="AM80" s="163">
        <f t="shared" si="125"/>
        <v>0</v>
      </c>
      <c r="AN80" s="334">
        <f t="shared" si="125"/>
        <v>0</v>
      </c>
      <c r="AO80" s="455">
        <f t="shared" si="125"/>
        <v>0</v>
      </c>
      <c r="AP80" s="163">
        <f t="shared" si="125"/>
        <v>0</v>
      </c>
      <c r="AQ80" s="163">
        <f t="shared" si="125"/>
        <v>0</v>
      </c>
      <c r="AR80" s="163">
        <f t="shared" si="125"/>
        <v>0</v>
      </c>
      <c r="AS80" s="163">
        <f t="shared" si="125"/>
        <v>0</v>
      </c>
      <c r="AT80" s="163">
        <f t="shared" si="125"/>
        <v>0</v>
      </c>
      <c r="AU80" s="163">
        <f t="shared" si="125"/>
        <v>0</v>
      </c>
      <c r="AV80" s="163">
        <f t="shared" si="125"/>
        <v>0</v>
      </c>
      <c r="AW80" s="163">
        <f t="shared" si="125"/>
        <v>0</v>
      </c>
      <c r="AX80" s="163">
        <f t="shared" si="125"/>
        <v>0</v>
      </c>
      <c r="AY80" s="334">
        <f t="shared" ref="AY80:BU80" si="126">SUM(AY81,AY82,AY85:AY87)</f>
        <v>0</v>
      </c>
      <c r="AZ80" s="455">
        <f t="shared" si="126"/>
        <v>0</v>
      </c>
      <c r="BA80" s="163">
        <f t="shared" si="126"/>
        <v>0</v>
      </c>
      <c r="BB80" s="163">
        <f t="shared" si="126"/>
        <v>0</v>
      </c>
      <c r="BC80" s="163">
        <f t="shared" si="126"/>
        <v>0</v>
      </c>
      <c r="BD80" s="163">
        <f t="shared" si="126"/>
        <v>0</v>
      </c>
      <c r="BE80" s="163">
        <f t="shared" si="126"/>
        <v>0</v>
      </c>
      <c r="BF80" s="163">
        <f t="shared" si="126"/>
        <v>0</v>
      </c>
      <c r="BG80" s="163">
        <f t="shared" si="126"/>
        <v>0</v>
      </c>
      <c r="BH80" s="163">
        <f t="shared" si="126"/>
        <v>0</v>
      </c>
      <c r="BI80" s="163">
        <f t="shared" si="126"/>
        <v>0</v>
      </c>
      <c r="BJ80" s="334">
        <f t="shared" si="126"/>
        <v>0</v>
      </c>
      <c r="BK80" s="455">
        <f t="shared" si="126"/>
        <v>0</v>
      </c>
      <c r="BL80" s="163">
        <f t="shared" si="126"/>
        <v>0</v>
      </c>
      <c r="BM80" s="163">
        <f t="shared" si="126"/>
        <v>0</v>
      </c>
      <c r="BN80" s="163">
        <f t="shared" si="126"/>
        <v>0</v>
      </c>
      <c r="BO80" s="163">
        <f t="shared" si="126"/>
        <v>0</v>
      </c>
      <c r="BP80" s="163">
        <f t="shared" si="126"/>
        <v>0</v>
      </c>
      <c r="BQ80" s="163">
        <f t="shared" si="126"/>
        <v>0</v>
      </c>
      <c r="BR80" s="163">
        <f t="shared" si="126"/>
        <v>0</v>
      </c>
      <c r="BS80" s="163">
        <f t="shared" si="126"/>
        <v>0</v>
      </c>
      <c r="BT80" s="163">
        <f t="shared" si="126"/>
        <v>0</v>
      </c>
      <c r="BU80" s="334">
        <f t="shared" si="126"/>
        <v>0</v>
      </c>
      <c r="BV80" s="184"/>
      <c r="BW80" s="184"/>
      <c r="BX80" s="184"/>
      <c r="BY80" s="184"/>
      <c r="BZ80" s="184"/>
      <c r="CA80" s="184"/>
      <c r="CB80" s="184"/>
      <c r="CC80" s="184"/>
      <c r="CD80" s="184"/>
      <c r="CE80" s="184"/>
      <c r="CF80" s="184"/>
      <c r="CG80" s="184"/>
      <c r="CH80" s="184"/>
      <c r="CI80" s="184"/>
      <c r="CJ80" s="184"/>
      <c r="CK80" s="184"/>
      <c r="CL80" s="184"/>
      <c r="CM80" s="184"/>
    </row>
    <row r="81" spans="1:91" s="26" customFormat="1" ht="15.75" customHeight="1" x14ac:dyDescent="0.3">
      <c r="A81" s="185"/>
      <c r="B81" s="191"/>
      <c r="C81" s="326"/>
      <c r="D81" s="197"/>
      <c r="E81" s="19" t="s">
        <v>43</v>
      </c>
      <c r="F81" s="19"/>
      <c r="G81" s="19"/>
      <c r="H81" s="19"/>
      <c r="I81" s="19"/>
      <c r="J81" s="19"/>
      <c r="K81" s="19"/>
      <c r="L81" s="19"/>
      <c r="M81" s="19"/>
      <c r="N81" s="19"/>
      <c r="O81" s="19"/>
      <c r="P81" s="19"/>
      <c r="Q81" s="664">
        <v>58</v>
      </c>
      <c r="R81" s="665"/>
      <c r="S81" s="461"/>
      <c r="T81" s="440"/>
      <c r="U81" s="440"/>
      <c r="V81" s="440"/>
      <c r="W81" s="440"/>
      <c r="X81" s="440"/>
      <c r="Y81" s="440"/>
      <c r="Z81" s="440"/>
      <c r="AA81" s="440"/>
      <c r="AB81" s="440"/>
      <c r="AC81" s="447"/>
      <c r="AD81" s="461"/>
      <c r="AE81" s="440"/>
      <c r="AF81" s="440"/>
      <c r="AG81" s="440"/>
      <c r="AH81" s="440"/>
      <c r="AI81" s="440"/>
      <c r="AJ81" s="440"/>
      <c r="AK81" s="440"/>
      <c r="AL81" s="440"/>
      <c r="AM81" s="440"/>
      <c r="AN81" s="447"/>
      <c r="AO81" s="461"/>
      <c r="AP81" s="440"/>
      <c r="AQ81" s="440"/>
      <c r="AR81" s="440"/>
      <c r="AS81" s="440"/>
      <c r="AT81" s="440"/>
      <c r="AU81" s="440"/>
      <c r="AV81" s="440"/>
      <c r="AW81" s="440"/>
      <c r="AX81" s="440"/>
      <c r="AY81" s="447"/>
      <c r="AZ81" s="461"/>
      <c r="BA81" s="440"/>
      <c r="BB81" s="440"/>
      <c r="BC81" s="440"/>
      <c r="BD81" s="440"/>
      <c r="BE81" s="440"/>
      <c r="BF81" s="440"/>
      <c r="BG81" s="440"/>
      <c r="BH81" s="440"/>
      <c r="BI81" s="440"/>
      <c r="BJ81" s="447"/>
      <c r="BK81" s="461"/>
      <c r="BL81" s="440"/>
      <c r="BM81" s="440"/>
      <c r="BN81" s="440"/>
      <c r="BO81" s="440"/>
      <c r="BP81" s="440"/>
      <c r="BQ81" s="440"/>
      <c r="BR81" s="440"/>
      <c r="BS81" s="440"/>
      <c r="BT81" s="440"/>
      <c r="BU81" s="447"/>
      <c r="BV81" s="185"/>
      <c r="BW81" s="185"/>
      <c r="BX81" s="185"/>
      <c r="BY81" s="185"/>
      <c r="BZ81" s="185"/>
      <c r="CA81" s="185"/>
      <c r="CB81" s="185"/>
      <c r="CC81" s="185"/>
      <c r="CD81" s="185"/>
      <c r="CE81" s="185"/>
      <c r="CF81" s="185"/>
      <c r="CG81" s="185"/>
      <c r="CH81" s="185"/>
      <c r="CI81" s="185"/>
      <c r="CJ81" s="185"/>
      <c r="CK81" s="185"/>
      <c r="CL81" s="185"/>
      <c r="CM81" s="185"/>
    </row>
    <row r="82" spans="1:91" s="26" customFormat="1" ht="15.75" customHeight="1" x14ac:dyDescent="0.3">
      <c r="A82" s="185"/>
      <c r="C82" s="326"/>
      <c r="D82" s="197"/>
      <c r="E82" s="19" t="s">
        <v>352</v>
      </c>
      <c r="F82" s="19"/>
      <c r="G82" s="19"/>
      <c r="H82" s="19"/>
      <c r="I82" s="19"/>
      <c r="J82" s="19"/>
      <c r="K82" s="19"/>
      <c r="L82" s="19"/>
      <c r="M82" s="19"/>
      <c r="N82" s="19"/>
      <c r="O82" s="19"/>
      <c r="P82" s="19"/>
      <c r="Q82" s="664">
        <v>59</v>
      </c>
      <c r="R82" s="665"/>
      <c r="S82" s="312">
        <f t="shared" ref="S82:AX82" si="127">MAX(S83,S84)</f>
        <v>0</v>
      </c>
      <c r="T82" s="314">
        <f t="shared" si="127"/>
        <v>0</v>
      </c>
      <c r="U82" s="314">
        <f t="shared" si="127"/>
        <v>0</v>
      </c>
      <c r="V82" s="314">
        <f t="shared" si="127"/>
        <v>0</v>
      </c>
      <c r="W82" s="314">
        <f t="shared" si="127"/>
        <v>0</v>
      </c>
      <c r="X82" s="314">
        <f t="shared" si="127"/>
        <v>0</v>
      </c>
      <c r="Y82" s="314">
        <f t="shared" si="127"/>
        <v>0</v>
      </c>
      <c r="Z82" s="314">
        <f t="shared" si="127"/>
        <v>0</v>
      </c>
      <c r="AA82" s="314">
        <f t="shared" si="127"/>
        <v>0</v>
      </c>
      <c r="AB82" s="314">
        <f t="shared" si="127"/>
        <v>0</v>
      </c>
      <c r="AC82" s="313">
        <f t="shared" si="127"/>
        <v>0</v>
      </c>
      <c r="AD82" s="312">
        <f t="shared" si="127"/>
        <v>0</v>
      </c>
      <c r="AE82" s="314">
        <f t="shared" si="127"/>
        <v>0</v>
      </c>
      <c r="AF82" s="314">
        <f t="shared" si="127"/>
        <v>0</v>
      </c>
      <c r="AG82" s="314">
        <f t="shared" si="127"/>
        <v>0</v>
      </c>
      <c r="AH82" s="314">
        <f t="shared" si="127"/>
        <v>0</v>
      </c>
      <c r="AI82" s="314">
        <f t="shared" si="127"/>
        <v>0</v>
      </c>
      <c r="AJ82" s="314">
        <f t="shared" si="127"/>
        <v>0</v>
      </c>
      <c r="AK82" s="314">
        <f t="shared" si="127"/>
        <v>0</v>
      </c>
      <c r="AL82" s="314">
        <f t="shared" si="127"/>
        <v>0</v>
      </c>
      <c r="AM82" s="314">
        <f t="shared" si="127"/>
        <v>0</v>
      </c>
      <c r="AN82" s="313">
        <f t="shared" si="127"/>
        <v>0</v>
      </c>
      <c r="AO82" s="312">
        <f t="shared" si="127"/>
        <v>0</v>
      </c>
      <c r="AP82" s="314">
        <f t="shared" si="127"/>
        <v>0</v>
      </c>
      <c r="AQ82" s="314">
        <f t="shared" si="127"/>
        <v>0</v>
      </c>
      <c r="AR82" s="314">
        <f t="shared" si="127"/>
        <v>0</v>
      </c>
      <c r="AS82" s="314">
        <f t="shared" si="127"/>
        <v>0</v>
      </c>
      <c r="AT82" s="314">
        <f t="shared" si="127"/>
        <v>0</v>
      </c>
      <c r="AU82" s="314">
        <f t="shared" si="127"/>
        <v>0</v>
      </c>
      <c r="AV82" s="314">
        <f t="shared" si="127"/>
        <v>0</v>
      </c>
      <c r="AW82" s="314">
        <f t="shared" si="127"/>
        <v>0</v>
      </c>
      <c r="AX82" s="314">
        <f t="shared" si="127"/>
        <v>0</v>
      </c>
      <c r="AY82" s="313">
        <f t="shared" ref="AY82:BU82" si="128">MAX(AY83,AY84)</f>
        <v>0</v>
      </c>
      <c r="AZ82" s="312">
        <f t="shared" si="128"/>
        <v>0</v>
      </c>
      <c r="BA82" s="314">
        <f t="shared" si="128"/>
        <v>0</v>
      </c>
      <c r="BB82" s="314">
        <f t="shared" si="128"/>
        <v>0</v>
      </c>
      <c r="BC82" s="314">
        <f t="shared" si="128"/>
        <v>0</v>
      </c>
      <c r="BD82" s="314">
        <f t="shared" si="128"/>
        <v>0</v>
      </c>
      <c r="BE82" s="314">
        <f t="shared" si="128"/>
        <v>0</v>
      </c>
      <c r="BF82" s="314">
        <f t="shared" si="128"/>
        <v>0</v>
      </c>
      <c r="BG82" s="314">
        <f t="shared" si="128"/>
        <v>0</v>
      </c>
      <c r="BH82" s="314">
        <f t="shared" si="128"/>
        <v>0</v>
      </c>
      <c r="BI82" s="314">
        <f t="shared" si="128"/>
        <v>0</v>
      </c>
      <c r="BJ82" s="313">
        <f t="shared" si="128"/>
        <v>0</v>
      </c>
      <c r="BK82" s="312">
        <f t="shared" si="128"/>
        <v>0</v>
      </c>
      <c r="BL82" s="314">
        <f t="shared" si="128"/>
        <v>0</v>
      </c>
      <c r="BM82" s="314">
        <f t="shared" si="128"/>
        <v>0</v>
      </c>
      <c r="BN82" s="314">
        <f t="shared" si="128"/>
        <v>0</v>
      </c>
      <c r="BO82" s="314">
        <f t="shared" si="128"/>
        <v>0</v>
      </c>
      <c r="BP82" s="314">
        <f t="shared" si="128"/>
        <v>0</v>
      </c>
      <c r="BQ82" s="314">
        <f t="shared" si="128"/>
        <v>0</v>
      </c>
      <c r="BR82" s="314">
        <f t="shared" si="128"/>
        <v>0</v>
      </c>
      <c r="BS82" s="314">
        <f t="shared" si="128"/>
        <v>0</v>
      </c>
      <c r="BT82" s="314">
        <f t="shared" si="128"/>
        <v>0</v>
      </c>
      <c r="BU82" s="313">
        <f t="shared" si="128"/>
        <v>0</v>
      </c>
      <c r="BV82" s="185"/>
      <c r="BW82" s="185"/>
      <c r="BX82" s="185"/>
      <c r="BY82" s="185"/>
      <c r="BZ82" s="185"/>
      <c r="CA82" s="185"/>
      <c r="CB82" s="185"/>
      <c r="CC82" s="185"/>
      <c r="CD82" s="185"/>
      <c r="CE82" s="185"/>
      <c r="CF82" s="185"/>
      <c r="CG82" s="185"/>
      <c r="CH82" s="185"/>
      <c r="CI82" s="185"/>
      <c r="CJ82" s="185"/>
      <c r="CK82" s="185"/>
      <c r="CL82" s="185"/>
      <c r="CM82" s="185"/>
    </row>
    <row r="83" spans="1:91" s="26" customFormat="1" ht="15.75" customHeight="1" x14ac:dyDescent="0.3">
      <c r="A83" s="185"/>
      <c r="C83" s="326"/>
      <c r="D83" s="197"/>
      <c r="E83" s="19"/>
      <c r="F83" s="19" t="s">
        <v>98</v>
      </c>
      <c r="G83" s="19"/>
      <c r="H83" s="19"/>
      <c r="I83" s="19"/>
      <c r="J83" s="19"/>
      <c r="K83" s="19"/>
      <c r="L83" s="19"/>
      <c r="M83" s="19"/>
      <c r="N83" s="19"/>
      <c r="O83" s="19"/>
      <c r="P83" s="19"/>
      <c r="Q83" s="664">
        <v>60</v>
      </c>
      <c r="R83" s="665"/>
      <c r="S83" s="461"/>
      <c r="T83" s="440"/>
      <c r="U83" s="440"/>
      <c r="V83" s="440"/>
      <c r="W83" s="440"/>
      <c r="X83" s="440"/>
      <c r="Y83" s="440"/>
      <c r="Z83" s="440"/>
      <c r="AA83" s="440"/>
      <c r="AB83" s="440"/>
      <c r="AC83" s="447"/>
      <c r="AD83" s="461"/>
      <c r="AE83" s="440"/>
      <c r="AF83" s="440"/>
      <c r="AG83" s="440"/>
      <c r="AH83" s="440"/>
      <c r="AI83" s="440"/>
      <c r="AJ83" s="440"/>
      <c r="AK83" s="440"/>
      <c r="AL83" s="440"/>
      <c r="AM83" s="440"/>
      <c r="AN83" s="447"/>
      <c r="AO83" s="461"/>
      <c r="AP83" s="440"/>
      <c r="AQ83" s="440"/>
      <c r="AR83" s="440"/>
      <c r="AS83" s="440"/>
      <c r="AT83" s="440"/>
      <c r="AU83" s="440"/>
      <c r="AV83" s="440"/>
      <c r="AW83" s="440"/>
      <c r="AX83" s="440"/>
      <c r="AY83" s="447"/>
      <c r="AZ83" s="461"/>
      <c r="BA83" s="440"/>
      <c r="BB83" s="440"/>
      <c r="BC83" s="440"/>
      <c r="BD83" s="440"/>
      <c r="BE83" s="440"/>
      <c r="BF83" s="440"/>
      <c r="BG83" s="440"/>
      <c r="BH83" s="440"/>
      <c r="BI83" s="440"/>
      <c r="BJ83" s="447"/>
      <c r="BK83" s="461"/>
      <c r="BL83" s="440"/>
      <c r="BM83" s="440"/>
      <c r="BN83" s="440"/>
      <c r="BO83" s="440"/>
      <c r="BP83" s="440"/>
      <c r="BQ83" s="440"/>
      <c r="BR83" s="440"/>
      <c r="BS83" s="440"/>
      <c r="BT83" s="440"/>
      <c r="BU83" s="447"/>
      <c r="BV83" s="185"/>
      <c r="BW83" s="185"/>
      <c r="BX83" s="185"/>
      <c r="BY83" s="185"/>
      <c r="BZ83" s="185"/>
      <c r="CA83" s="185"/>
      <c r="CB83" s="185"/>
      <c r="CC83" s="185"/>
      <c r="CD83" s="185"/>
      <c r="CE83" s="185"/>
      <c r="CF83" s="185"/>
      <c r="CG83" s="185"/>
      <c r="CH83" s="185"/>
      <c r="CI83" s="185"/>
      <c r="CJ83" s="185"/>
      <c r="CK83" s="185"/>
      <c r="CL83" s="185"/>
      <c r="CM83" s="185"/>
    </row>
    <row r="84" spans="1:91" s="26" customFormat="1" ht="15.75" customHeight="1" x14ac:dyDescent="0.3">
      <c r="A84" s="185"/>
      <c r="C84" s="326"/>
      <c r="D84" s="197"/>
      <c r="E84" s="19"/>
      <c r="F84" s="19" t="s">
        <v>99</v>
      </c>
      <c r="G84" s="19"/>
      <c r="H84" s="19"/>
      <c r="I84" s="19"/>
      <c r="J84" s="19"/>
      <c r="K84" s="19"/>
      <c r="L84" s="19"/>
      <c r="M84" s="19"/>
      <c r="N84" s="19"/>
      <c r="O84" s="19"/>
      <c r="P84" s="19"/>
      <c r="Q84" s="664">
        <v>61</v>
      </c>
      <c r="R84" s="665"/>
      <c r="S84" s="461"/>
      <c r="T84" s="440"/>
      <c r="U84" s="440"/>
      <c r="V84" s="440"/>
      <c r="W84" s="440"/>
      <c r="X84" s="440"/>
      <c r="Y84" s="440"/>
      <c r="Z84" s="440"/>
      <c r="AA84" s="440"/>
      <c r="AB84" s="440"/>
      <c r="AC84" s="447"/>
      <c r="AD84" s="461"/>
      <c r="AE84" s="440"/>
      <c r="AF84" s="440"/>
      <c r="AG84" s="440"/>
      <c r="AH84" s="440"/>
      <c r="AI84" s="440"/>
      <c r="AJ84" s="440"/>
      <c r="AK84" s="440"/>
      <c r="AL84" s="440"/>
      <c r="AM84" s="440"/>
      <c r="AN84" s="447"/>
      <c r="AO84" s="461"/>
      <c r="AP84" s="440"/>
      <c r="AQ84" s="440"/>
      <c r="AR84" s="440"/>
      <c r="AS84" s="440"/>
      <c r="AT84" s="440"/>
      <c r="AU84" s="440"/>
      <c r="AV84" s="440"/>
      <c r="AW84" s="440"/>
      <c r="AX84" s="440"/>
      <c r="AY84" s="447"/>
      <c r="AZ84" s="461"/>
      <c r="BA84" s="440"/>
      <c r="BB84" s="440"/>
      <c r="BC84" s="440"/>
      <c r="BD84" s="440"/>
      <c r="BE84" s="440"/>
      <c r="BF84" s="440"/>
      <c r="BG84" s="440"/>
      <c r="BH84" s="440"/>
      <c r="BI84" s="440"/>
      <c r="BJ84" s="447"/>
      <c r="BK84" s="461"/>
      <c r="BL84" s="440"/>
      <c r="BM84" s="440"/>
      <c r="BN84" s="440"/>
      <c r="BO84" s="440"/>
      <c r="BP84" s="440"/>
      <c r="BQ84" s="440"/>
      <c r="BR84" s="440"/>
      <c r="BS84" s="440"/>
      <c r="BT84" s="440"/>
      <c r="BU84" s="447"/>
      <c r="BV84" s="185"/>
      <c r="BW84" s="185"/>
      <c r="BX84" s="185"/>
      <c r="BY84" s="185"/>
      <c r="BZ84" s="185"/>
      <c r="CA84" s="185"/>
      <c r="CB84" s="185"/>
      <c r="CC84" s="185"/>
      <c r="CD84" s="185"/>
      <c r="CE84" s="185"/>
      <c r="CF84" s="185"/>
      <c r="CG84" s="185"/>
      <c r="CH84" s="185"/>
      <c r="CI84" s="185"/>
      <c r="CJ84" s="185"/>
      <c r="CK84" s="185"/>
      <c r="CL84" s="185"/>
      <c r="CM84" s="185"/>
    </row>
    <row r="85" spans="1:91" s="26" customFormat="1" ht="15.75" customHeight="1" x14ac:dyDescent="0.3">
      <c r="A85" s="185"/>
      <c r="B85" s="191"/>
      <c r="C85" s="326"/>
      <c r="D85" s="197"/>
      <c r="E85" s="379" t="s">
        <v>44</v>
      </c>
      <c r="F85" s="19"/>
      <c r="G85" s="19"/>
      <c r="H85" s="19"/>
      <c r="I85" s="19"/>
      <c r="J85" s="19"/>
      <c r="K85" s="19"/>
      <c r="L85" s="19"/>
      <c r="M85" s="19"/>
      <c r="N85" s="19"/>
      <c r="O85" s="19"/>
      <c r="P85" s="19"/>
      <c r="Q85" s="664">
        <v>62</v>
      </c>
      <c r="R85" s="665"/>
      <c r="S85" s="461"/>
      <c r="T85" s="440"/>
      <c r="U85" s="440"/>
      <c r="V85" s="440"/>
      <c r="W85" s="440"/>
      <c r="X85" s="440"/>
      <c r="Y85" s="440"/>
      <c r="Z85" s="440"/>
      <c r="AA85" s="440"/>
      <c r="AB85" s="440"/>
      <c r="AC85" s="447"/>
      <c r="AD85" s="461"/>
      <c r="AE85" s="440"/>
      <c r="AF85" s="440"/>
      <c r="AG85" s="440"/>
      <c r="AH85" s="440"/>
      <c r="AI85" s="440"/>
      <c r="AJ85" s="440"/>
      <c r="AK85" s="440"/>
      <c r="AL85" s="440"/>
      <c r="AM85" s="440"/>
      <c r="AN85" s="447"/>
      <c r="AO85" s="461"/>
      <c r="AP85" s="440"/>
      <c r="AQ85" s="440"/>
      <c r="AR85" s="440"/>
      <c r="AS85" s="440"/>
      <c r="AT85" s="440"/>
      <c r="AU85" s="440"/>
      <c r="AV85" s="440"/>
      <c r="AW85" s="440"/>
      <c r="AX85" s="440"/>
      <c r="AY85" s="447"/>
      <c r="AZ85" s="461"/>
      <c r="BA85" s="440"/>
      <c r="BB85" s="440"/>
      <c r="BC85" s="440"/>
      <c r="BD85" s="440"/>
      <c r="BE85" s="440"/>
      <c r="BF85" s="440"/>
      <c r="BG85" s="440"/>
      <c r="BH85" s="440"/>
      <c r="BI85" s="440"/>
      <c r="BJ85" s="447"/>
      <c r="BK85" s="461"/>
      <c r="BL85" s="440"/>
      <c r="BM85" s="440"/>
      <c r="BN85" s="440"/>
      <c r="BO85" s="440"/>
      <c r="BP85" s="440"/>
      <c r="BQ85" s="440"/>
      <c r="BR85" s="440"/>
      <c r="BS85" s="440"/>
      <c r="BT85" s="440"/>
      <c r="BU85" s="447"/>
      <c r="BV85" s="185"/>
      <c r="BW85" s="185"/>
      <c r="BX85" s="185"/>
      <c r="BY85" s="185"/>
      <c r="BZ85" s="185"/>
      <c r="CA85" s="185"/>
      <c r="CB85" s="185"/>
      <c r="CC85" s="185"/>
      <c r="CD85" s="185"/>
      <c r="CE85" s="185"/>
      <c r="CF85" s="185"/>
      <c r="CG85" s="185"/>
      <c r="CH85" s="185"/>
      <c r="CI85" s="185"/>
      <c r="CJ85" s="185"/>
      <c r="CK85" s="185"/>
      <c r="CL85" s="185"/>
      <c r="CM85" s="185"/>
    </row>
    <row r="86" spans="1:91" s="26" customFormat="1" ht="15.75" customHeight="1" x14ac:dyDescent="0.3">
      <c r="A86" s="185"/>
      <c r="B86" s="191"/>
      <c r="C86" s="326"/>
      <c r="D86" s="197"/>
      <c r="E86" s="19" t="s">
        <v>45</v>
      </c>
      <c r="F86" s="19"/>
      <c r="G86" s="19"/>
      <c r="H86" s="19"/>
      <c r="I86" s="19"/>
      <c r="J86" s="19"/>
      <c r="K86" s="19"/>
      <c r="L86" s="19"/>
      <c r="M86" s="19"/>
      <c r="N86" s="19"/>
      <c r="O86" s="19"/>
      <c r="P86" s="19"/>
      <c r="Q86" s="664">
        <v>63</v>
      </c>
      <c r="R86" s="665"/>
      <c r="S86" s="461"/>
      <c r="T86" s="440"/>
      <c r="U86" s="440"/>
      <c r="V86" s="440"/>
      <c r="W86" s="440"/>
      <c r="X86" s="440"/>
      <c r="Y86" s="440"/>
      <c r="Z86" s="440"/>
      <c r="AA86" s="440"/>
      <c r="AB86" s="440"/>
      <c r="AC86" s="447"/>
      <c r="AD86" s="461"/>
      <c r="AE86" s="440"/>
      <c r="AF86" s="440"/>
      <c r="AG86" s="440"/>
      <c r="AH86" s="440"/>
      <c r="AI86" s="440"/>
      <c r="AJ86" s="440"/>
      <c r="AK86" s="440"/>
      <c r="AL86" s="440"/>
      <c r="AM86" s="440"/>
      <c r="AN86" s="447"/>
      <c r="AO86" s="461"/>
      <c r="AP86" s="440"/>
      <c r="AQ86" s="440"/>
      <c r="AR86" s="440"/>
      <c r="AS86" s="440"/>
      <c r="AT86" s="440"/>
      <c r="AU86" s="440"/>
      <c r="AV86" s="440"/>
      <c r="AW86" s="440"/>
      <c r="AX86" s="440"/>
      <c r="AY86" s="447"/>
      <c r="AZ86" s="461"/>
      <c r="BA86" s="440"/>
      <c r="BB86" s="440"/>
      <c r="BC86" s="440"/>
      <c r="BD86" s="440"/>
      <c r="BE86" s="440"/>
      <c r="BF86" s="440"/>
      <c r="BG86" s="440"/>
      <c r="BH86" s="440"/>
      <c r="BI86" s="440"/>
      <c r="BJ86" s="447"/>
      <c r="BK86" s="461"/>
      <c r="BL86" s="440"/>
      <c r="BM86" s="440"/>
      <c r="BN86" s="440"/>
      <c r="BO86" s="440"/>
      <c r="BP86" s="440"/>
      <c r="BQ86" s="440"/>
      <c r="BR86" s="440"/>
      <c r="BS86" s="440"/>
      <c r="BT86" s="440"/>
      <c r="BU86" s="447"/>
      <c r="BV86" s="185"/>
      <c r="BW86" s="185"/>
      <c r="BX86" s="185"/>
      <c r="BY86" s="185"/>
      <c r="BZ86" s="185"/>
      <c r="CA86" s="185"/>
      <c r="CB86" s="185"/>
      <c r="CC86" s="185"/>
      <c r="CD86" s="185"/>
      <c r="CE86" s="185"/>
      <c r="CF86" s="185"/>
      <c r="CG86" s="185"/>
      <c r="CH86" s="185"/>
      <c r="CI86" s="185"/>
      <c r="CJ86" s="185"/>
      <c r="CK86" s="185"/>
      <c r="CL86" s="185"/>
      <c r="CM86" s="185"/>
    </row>
    <row r="87" spans="1:91" s="26" customFormat="1" ht="15.75" customHeight="1" x14ac:dyDescent="0.3">
      <c r="A87" s="185"/>
      <c r="B87" s="191"/>
      <c r="C87" s="326"/>
      <c r="D87" s="197"/>
      <c r="E87" s="19" t="s">
        <v>46</v>
      </c>
      <c r="F87" s="19"/>
      <c r="G87" s="19"/>
      <c r="H87" s="19"/>
      <c r="I87" s="19"/>
      <c r="J87" s="19"/>
      <c r="K87" s="19"/>
      <c r="L87" s="19"/>
      <c r="M87" s="19"/>
      <c r="N87" s="19"/>
      <c r="O87" s="19"/>
      <c r="P87" s="19"/>
      <c r="Q87" s="664">
        <v>64</v>
      </c>
      <c r="R87" s="665"/>
      <c r="S87" s="461"/>
      <c r="T87" s="440"/>
      <c r="U87" s="440"/>
      <c r="V87" s="440"/>
      <c r="W87" s="440"/>
      <c r="X87" s="440"/>
      <c r="Y87" s="440"/>
      <c r="Z87" s="440"/>
      <c r="AA87" s="440"/>
      <c r="AB87" s="440"/>
      <c r="AC87" s="447"/>
      <c r="AD87" s="461"/>
      <c r="AE87" s="440"/>
      <c r="AF87" s="440"/>
      <c r="AG87" s="440"/>
      <c r="AH87" s="440"/>
      <c r="AI87" s="440"/>
      <c r="AJ87" s="440"/>
      <c r="AK87" s="440"/>
      <c r="AL87" s="440"/>
      <c r="AM87" s="440"/>
      <c r="AN87" s="447"/>
      <c r="AO87" s="461"/>
      <c r="AP87" s="440"/>
      <c r="AQ87" s="440"/>
      <c r="AR87" s="440"/>
      <c r="AS87" s="440"/>
      <c r="AT87" s="440"/>
      <c r="AU87" s="440"/>
      <c r="AV87" s="440"/>
      <c r="AW87" s="440"/>
      <c r="AX87" s="440"/>
      <c r="AY87" s="447"/>
      <c r="AZ87" s="461"/>
      <c r="BA87" s="440"/>
      <c r="BB87" s="440"/>
      <c r="BC87" s="440"/>
      <c r="BD87" s="440"/>
      <c r="BE87" s="440"/>
      <c r="BF87" s="440"/>
      <c r="BG87" s="440"/>
      <c r="BH87" s="440"/>
      <c r="BI87" s="440"/>
      <c r="BJ87" s="447"/>
      <c r="BK87" s="461"/>
      <c r="BL87" s="440"/>
      <c r="BM87" s="440"/>
      <c r="BN87" s="440"/>
      <c r="BO87" s="440"/>
      <c r="BP87" s="440"/>
      <c r="BQ87" s="440"/>
      <c r="BR87" s="440"/>
      <c r="BS87" s="440"/>
      <c r="BT87" s="440"/>
      <c r="BU87" s="447"/>
      <c r="BV87" s="185"/>
      <c r="BW87" s="185"/>
      <c r="BX87" s="185"/>
      <c r="BY87" s="185"/>
      <c r="BZ87" s="185"/>
      <c r="CA87" s="185"/>
      <c r="CB87" s="185"/>
      <c r="CC87" s="185"/>
      <c r="CD87" s="185"/>
      <c r="CE87" s="185"/>
      <c r="CF87" s="185"/>
      <c r="CG87" s="185"/>
      <c r="CH87" s="185"/>
      <c r="CI87" s="185"/>
      <c r="CJ87" s="185"/>
      <c r="CK87" s="185"/>
      <c r="CL87" s="185"/>
      <c r="CM87" s="185"/>
    </row>
    <row r="88" spans="1:91" s="26" customFormat="1" ht="15.75" customHeight="1" x14ac:dyDescent="0.3">
      <c r="A88" s="185"/>
      <c r="B88" s="191"/>
      <c r="C88" s="326"/>
      <c r="D88" s="19" t="s">
        <v>304</v>
      </c>
      <c r="E88" s="19"/>
      <c r="F88" s="19"/>
      <c r="G88" s="19"/>
      <c r="H88" s="19"/>
      <c r="I88" s="19"/>
      <c r="J88" s="19"/>
      <c r="K88" s="19"/>
      <c r="L88" s="19"/>
      <c r="M88" s="19"/>
      <c r="N88" s="19"/>
      <c r="O88" s="19"/>
      <c r="P88" s="19"/>
      <c r="Q88" s="664">
        <v>65</v>
      </c>
      <c r="R88" s="665"/>
      <c r="S88" s="312">
        <f t="shared" ref="S88:AX88" si="129">S80-S89</f>
        <v>0</v>
      </c>
      <c r="T88" s="314">
        <f t="shared" si="129"/>
        <v>0</v>
      </c>
      <c r="U88" s="314">
        <f t="shared" si="129"/>
        <v>0</v>
      </c>
      <c r="V88" s="314">
        <f t="shared" si="129"/>
        <v>0</v>
      </c>
      <c r="W88" s="314">
        <f t="shared" si="129"/>
        <v>0</v>
      </c>
      <c r="X88" s="314">
        <f t="shared" si="129"/>
        <v>0</v>
      </c>
      <c r="Y88" s="314">
        <f t="shared" si="129"/>
        <v>0</v>
      </c>
      <c r="Z88" s="314">
        <f t="shared" si="129"/>
        <v>0</v>
      </c>
      <c r="AA88" s="314">
        <f t="shared" si="129"/>
        <v>0</v>
      </c>
      <c r="AB88" s="314">
        <f t="shared" si="129"/>
        <v>0</v>
      </c>
      <c r="AC88" s="313">
        <f t="shared" si="129"/>
        <v>0</v>
      </c>
      <c r="AD88" s="312">
        <f t="shared" si="129"/>
        <v>0</v>
      </c>
      <c r="AE88" s="314">
        <f t="shared" si="129"/>
        <v>0</v>
      </c>
      <c r="AF88" s="314">
        <f t="shared" si="129"/>
        <v>0</v>
      </c>
      <c r="AG88" s="314">
        <f t="shared" si="129"/>
        <v>0</v>
      </c>
      <c r="AH88" s="314">
        <f t="shared" si="129"/>
        <v>0</v>
      </c>
      <c r="AI88" s="314">
        <f t="shared" si="129"/>
        <v>0</v>
      </c>
      <c r="AJ88" s="314">
        <f t="shared" si="129"/>
        <v>0</v>
      </c>
      <c r="AK88" s="314">
        <f t="shared" si="129"/>
        <v>0</v>
      </c>
      <c r="AL88" s="314">
        <f t="shared" si="129"/>
        <v>0</v>
      </c>
      <c r="AM88" s="314">
        <f t="shared" si="129"/>
        <v>0</v>
      </c>
      <c r="AN88" s="313">
        <f t="shared" si="129"/>
        <v>0</v>
      </c>
      <c r="AO88" s="312">
        <f t="shared" si="129"/>
        <v>0</v>
      </c>
      <c r="AP88" s="314">
        <f t="shared" si="129"/>
        <v>0</v>
      </c>
      <c r="AQ88" s="314">
        <f t="shared" si="129"/>
        <v>0</v>
      </c>
      <c r="AR88" s="314">
        <f t="shared" si="129"/>
        <v>0</v>
      </c>
      <c r="AS88" s="314">
        <f t="shared" si="129"/>
        <v>0</v>
      </c>
      <c r="AT88" s="314">
        <f t="shared" si="129"/>
        <v>0</v>
      </c>
      <c r="AU88" s="314">
        <f t="shared" si="129"/>
        <v>0</v>
      </c>
      <c r="AV88" s="314">
        <f t="shared" si="129"/>
        <v>0</v>
      </c>
      <c r="AW88" s="314">
        <f t="shared" si="129"/>
        <v>0</v>
      </c>
      <c r="AX88" s="314">
        <f t="shared" si="129"/>
        <v>0</v>
      </c>
      <c r="AY88" s="313">
        <f t="shared" ref="AY88:BU88" si="130">AY80-AY89</f>
        <v>0</v>
      </c>
      <c r="AZ88" s="312">
        <f t="shared" si="130"/>
        <v>0</v>
      </c>
      <c r="BA88" s="314">
        <f t="shared" si="130"/>
        <v>0</v>
      </c>
      <c r="BB88" s="314">
        <f t="shared" si="130"/>
        <v>0</v>
      </c>
      <c r="BC88" s="314">
        <f t="shared" si="130"/>
        <v>0</v>
      </c>
      <c r="BD88" s="314">
        <f t="shared" si="130"/>
        <v>0</v>
      </c>
      <c r="BE88" s="314">
        <f t="shared" si="130"/>
        <v>0</v>
      </c>
      <c r="BF88" s="314">
        <f t="shared" si="130"/>
        <v>0</v>
      </c>
      <c r="BG88" s="314">
        <f t="shared" si="130"/>
        <v>0</v>
      </c>
      <c r="BH88" s="314">
        <f t="shared" si="130"/>
        <v>0</v>
      </c>
      <c r="BI88" s="314">
        <f t="shared" si="130"/>
        <v>0</v>
      </c>
      <c r="BJ88" s="313">
        <f t="shared" si="130"/>
        <v>0</v>
      </c>
      <c r="BK88" s="312">
        <f t="shared" si="130"/>
        <v>0</v>
      </c>
      <c r="BL88" s="314">
        <f t="shared" si="130"/>
        <v>0</v>
      </c>
      <c r="BM88" s="314">
        <f t="shared" si="130"/>
        <v>0</v>
      </c>
      <c r="BN88" s="314">
        <f t="shared" si="130"/>
        <v>0</v>
      </c>
      <c r="BO88" s="314">
        <f t="shared" si="130"/>
        <v>0</v>
      </c>
      <c r="BP88" s="314">
        <f t="shared" si="130"/>
        <v>0</v>
      </c>
      <c r="BQ88" s="314">
        <f t="shared" si="130"/>
        <v>0</v>
      </c>
      <c r="BR88" s="314">
        <f t="shared" si="130"/>
        <v>0</v>
      </c>
      <c r="BS88" s="314">
        <f t="shared" si="130"/>
        <v>0</v>
      </c>
      <c r="BT88" s="314">
        <f t="shared" si="130"/>
        <v>0</v>
      </c>
      <c r="BU88" s="313">
        <f t="shared" si="130"/>
        <v>0</v>
      </c>
      <c r="BV88" s="185"/>
      <c r="BW88" s="185"/>
      <c r="BX88" s="185"/>
      <c r="BY88" s="185"/>
      <c r="BZ88" s="185"/>
      <c r="CA88" s="185"/>
      <c r="CB88" s="185"/>
      <c r="CC88" s="185"/>
      <c r="CD88" s="185"/>
      <c r="CE88" s="185"/>
      <c r="CF88" s="185"/>
      <c r="CG88" s="185"/>
      <c r="CH88" s="185"/>
      <c r="CI88" s="185"/>
      <c r="CJ88" s="185"/>
      <c r="CK88" s="185"/>
      <c r="CL88" s="185"/>
      <c r="CM88" s="185"/>
    </row>
    <row r="89" spans="1:91" s="26" customFormat="1" ht="15.75" customHeight="1" x14ac:dyDescent="0.3">
      <c r="A89" s="185"/>
      <c r="B89" s="191"/>
      <c r="C89" s="326"/>
      <c r="D89" s="19" t="s">
        <v>317</v>
      </c>
      <c r="E89" s="434"/>
      <c r="F89" s="434"/>
      <c r="G89" s="434"/>
      <c r="H89" s="434"/>
      <c r="I89" s="434"/>
      <c r="J89" s="434"/>
      <c r="K89" s="434"/>
      <c r="L89" s="434"/>
      <c r="M89" s="434"/>
      <c r="N89" s="434"/>
      <c r="O89" s="434"/>
      <c r="P89" s="434"/>
      <c r="Q89" s="664">
        <v>66</v>
      </c>
      <c r="R89" s="665"/>
      <c r="S89" s="462"/>
      <c r="T89" s="234"/>
      <c r="U89" s="234"/>
      <c r="V89" s="234"/>
      <c r="W89" s="234"/>
      <c r="X89" s="234"/>
      <c r="Y89" s="234"/>
      <c r="Z89" s="234"/>
      <c r="AA89" s="234"/>
      <c r="AB89" s="234"/>
      <c r="AC89" s="446"/>
      <c r="AD89" s="462"/>
      <c r="AE89" s="234"/>
      <c r="AF89" s="234"/>
      <c r="AG89" s="234"/>
      <c r="AH89" s="234"/>
      <c r="AI89" s="234"/>
      <c r="AJ89" s="234"/>
      <c r="AK89" s="234"/>
      <c r="AL89" s="234"/>
      <c r="AM89" s="234"/>
      <c r="AN89" s="446"/>
      <c r="AO89" s="462"/>
      <c r="AP89" s="234"/>
      <c r="AQ89" s="234"/>
      <c r="AR89" s="234"/>
      <c r="AS89" s="234"/>
      <c r="AT89" s="234"/>
      <c r="AU89" s="234"/>
      <c r="AV89" s="234"/>
      <c r="AW89" s="234"/>
      <c r="AX89" s="234"/>
      <c r="AY89" s="446"/>
      <c r="AZ89" s="462"/>
      <c r="BA89" s="234"/>
      <c r="BB89" s="234"/>
      <c r="BC89" s="234"/>
      <c r="BD89" s="234"/>
      <c r="BE89" s="234"/>
      <c r="BF89" s="234"/>
      <c r="BG89" s="234"/>
      <c r="BH89" s="234"/>
      <c r="BI89" s="234"/>
      <c r="BJ89" s="446"/>
      <c r="BK89" s="462"/>
      <c r="BL89" s="234"/>
      <c r="BM89" s="234"/>
      <c r="BN89" s="234"/>
      <c r="BO89" s="234"/>
      <c r="BP89" s="234"/>
      <c r="BQ89" s="234"/>
      <c r="BR89" s="234"/>
      <c r="BS89" s="234"/>
      <c r="BT89" s="234"/>
      <c r="BU89" s="446"/>
      <c r="BV89" s="185"/>
      <c r="BW89" s="185"/>
      <c r="BX89" s="185"/>
      <c r="BY89" s="185"/>
      <c r="BZ89" s="185"/>
      <c r="CA89" s="185"/>
      <c r="CB89" s="185"/>
      <c r="CC89" s="185"/>
      <c r="CD89" s="185"/>
      <c r="CE89" s="185"/>
      <c r="CF89" s="185"/>
      <c r="CG89" s="185"/>
      <c r="CH89" s="185"/>
      <c r="CI89" s="185"/>
      <c r="CJ89" s="185"/>
      <c r="CK89" s="185"/>
      <c r="CL89" s="185"/>
      <c r="CM89" s="185"/>
    </row>
    <row r="90" spans="1:91" s="26" customFormat="1" ht="15.75" customHeight="1" x14ac:dyDescent="0.3">
      <c r="A90" s="185"/>
      <c r="B90" s="191"/>
      <c r="C90" s="326"/>
      <c r="D90" s="19" t="s">
        <v>353</v>
      </c>
      <c r="E90" s="19"/>
      <c r="F90" s="19"/>
      <c r="G90" s="19"/>
      <c r="H90" s="19"/>
      <c r="I90" s="19"/>
      <c r="J90" s="19"/>
      <c r="K90" s="19"/>
      <c r="L90" s="19"/>
      <c r="M90" s="19"/>
      <c r="N90" s="19"/>
      <c r="O90" s="19"/>
      <c r="P90" s="19"/>
      <c r="Q90" s="664">
        <v>67</v>
      </c>
      <c r="R90" s="665"/>
      <c r="S90" s="175">
        <f>SUM(S91:S96)</f>
        <v>0</v>
      </c>
      <c r="T90" s="143">
        <f t="shared" ref="T90:AX90" si="131">SUM(T91:T96)</f>
        <v>0</v>
      </c>
      <c r="U90" s="143">
        <f t="shared" si="131"/>
        <v>0</v>
      </c>
      <c r="V90" s="143">
        <f t="shared" si="131"/>
        <v>0</v>
      </c>
      <c r="W90" s="143">
        <f t="shared" si="131"/>
        <v>0</v>
      </c>
      <c r="X90" s="143">
        <f t="shared" si="131"/>
        <v>0</v>
      </c>
      <c r="Y90" s="143">
        <f t="shared" si="131"/>
        <v>0</v>
      </c>
      <c r="Z90" s="143">
        <f t="shared" si="131"/>
        <v>0</v>
      </c>
      <c r="AA90" s="143">
        <f t="shared" si="131"/>
        <v>0</v>
      </c>
      <c r="AB90" s="143">
        <f t="shared" si="131"/>
        <v>0</v>
      </c>
      <c r="AC90" s="166">
        <f t="shared" si="131"/>
        <v>0</v>
      </c>
      <c r="AD90" s="175">
        <f t="shared" si="131"/>
        <v>0</v>
      </c>
      <c r="AE90" s="143">
        <f t="shared" si="131"/>
        <v>0</v>
      </c>
      <c r="AF90" s="143">
        <f t="shared" si="131"/>
        <v>0</v>
      </c>
      <c r="AG90" s="143">
        <f t="shared" si="131"/>
        <v>0</v>
      </c>
      <c r="AH90" s="143">
        <f t="shared" si="131"/>
        <v>0</v>
      </c>
      <c r="AI90" s="143">
        <f t="shared" si="131"/>
        <v>0</v>
      </c>
      <c r="AJ90" s="143">
        <f t="shared" si="131"/>
        <v>0</v>
      </c>
      <c r="AK90" s="143">
        <f t="shared" si="131"/>
        <v>0</v>
      </c>
      <c r="AL90" s="143">
        <f t="shared" si="131"/>
        <v>0</v>
      </c>
      <c r="AM90" s="143">
        <f t="shared" si="131"/>
        <v>0</v>
      </c>
      <c r="AN90" s="166">
        <f t="shared" si="131"/>
        <v>0</v>
      </c>
      <c r="AO90" s="175">
        <f t="shared" si="131"/>
        <v>0</v>
      </c>
      <c r="AP90" s="143">
        <f t="shared" si="131"/>
        <v>0</v>
      </c>
      <c r="AQ90" s="143">
        <f t="shared" si="131"/>
        <v>0</v>
      </c>
      <c r="AR90" s="143">
        <f t="shared" si="131"/>
        <v>0</v>
      </c>
      <c r="AS90" s="143">
        <f t="shared" si="131"/>
        <v>0</v>
      </c>
      <c r="AT90" s="143">
        <f t="shared" si="131"/>
        <v>0</v>
      </c>
      <c r="AU90" s="143">
        <f t="shared" si="131"/>
        <v>0</v>
      </c>
      <c r="AV90" s="143">
        <f t="shared" si="131"/>
        <v>0</v>
      </c>
      <c r="AW90" s="143">
        <f t="shared" si="131"/>
        <v>0</v>
      </c>
      <c r="AX90" s="143">
        <f t="shared" si="131"/>
        <v>0</v>
      </c>
      <c r="AY90" s="166">
        <f t="shared" ref="AY90:BU90" si="132">SUM(AY91:AY96)</f>
        <v>0</v>
      </c>
      <c r="AZ90" s="175">
        <f t="shared" si="132"/>
        <v>0</v>
      </c>
      <c r="BA90" s="143">
        <f t="shared" si="132"/>
        <v>0</v>
      </c>
      <c r="BB90" s="143">
        <f t="shared" si="132"/>
        <v>0</v>
      </c>
      <c r="BC90" s="143">
        <f t="shared" si="132"/>
        <v>0</v>
      </c>
      <c r="BD90" s="143">
        <f t="shared" si="132"/>
        <v>0</v>
      </c>
      <c r="BE90" s="143">
        <f t="shared" si="132"/>
        <v>0</v>
      </c>
      <c r="BF90" s="143">
        <f t="shared" si="132"/>
        <v>0</v>
      </c>
      <c r="BG90" s="143">
        <f t="shared" si="132"/>
        <v>0</v>
      </c>
      <c r="BH90" s="143">
        <f t="shared" si="132"/>
        <v>0</v>
      </c>
      <c r="BI90" s="143">
        <f t="shared" si="132"/>
        <v>0</v>
      </c>
      <c r="BJ90" s="166">
        <f t="shared" si="132"/>
        <v>0</v>
      </c>
      <c r="BK90" s="175">
        <f t="shared" si="132"/>
        <v>0</v>
      </c>
      <c r="BL90" s="143">
        <f t="shared" si="132"/>
        <v>0</v>
      </c>
      <c r="BM90" s="143">
        <f t="shared" si="132"/>
        <v>0</v>
      </c>
      <c r="BN90" s="143">
        <f t="shared" si="132"/>
        <v>0</v>
      </c>
      <c r="BO90" s="143">
        <f t="shared" si="132"/>
        <v>0</v>
      </c>
      <c r="BP90" s="143">
        <f t="shared" si="132"/>
        <v>0</v>
      </c>
      <c r="BQ90" s="143">
        <f t="shared" si="132"/>
        <v>0</v>
      </c>
      <c r="BR90" s="143">
        <f t="shared" si="132"/>
        <v>0</v>
      </c>
      <c r="BS90" s="143">
        <f t="shared" si="132"/>
        <v>0</v>
      </c>
      <c r="BT90" s="143">
        <f t="shared" si="132"/>
        <v>0</v>
      </c>
      <c r="BU90" s="166">
        <f t="shared" si="132"/>
        <v>0</v>
      </c>
      <c r="BV90" s="185"/>
      <c r="BW90" s="185"/>
      <c r="BX90" s="185"/>
      <c r="BY90" s="185"/>
      <c r="BZ90" s="185"/>
      <c r="CA90" s="185"/>
      <c r="CB90" s="185"/>
      <c r="CC90" s="185"/>
      <c r="CD90" s="185"/>
      <c r="CE90" s="185"/>
      <c r="CF90" s="185"/>
      <c r="CG90" s="185"/>
      <c r="CH90" s="185"/>
      <c r="CI90" s="185"/>
      <c r="CJ90" s="185"/>
      <c r="CK90" s="185"/>
      <c r="CL90" s="185"/>
      <c r="CM90" s="185"/>
    </row>
    <row r="91" spans="1:91" s="26" customFormat="1" ht="15.75" customHeight="1" x14ac:dyDescent="0.3">
      <c r="A91" s="185"/>
      <c r="B91" s="191"/>
      <c r="C91" s="326"/>
      <c r="D91" s="19"/>
      <c r="E91" s="19" t="s">
        <v>336</v>
      </c>
      <c r="F91" s="19"/>
      <c r="G91" s="19"/>
      <c r="H91" s="19"/>
      <c r="I91" s="19"/>
      <c r="J91" s="19"/>
      <c r="K91" s="19"/>
      <c r="L91" s="19"/>
      <c r="M91" s="19"/>
      <c r="N91" s="19"/>
      <c r="O91" s="19"/>
      <c r="P91" s="19"/>
      <c r="Q91" s="664">
        <v>68</v>
      </c>
      <c r="R91" s="665"/>
      <c r="S91" s="458"/>
      <c r="T91" s="133"/>
      <c r="U91" s="133"/>
      <c r="V91" s="133"/>
      <c r="W91" s="133"/>
      <c r="X91" s="133"/>
      <c r="Y91" s="133"/>
      <c r="Z91" s="133"/>
      <c r="AA91" s="133"/>
      <c r="AB91" s="133"/>
      <c r="AC91" s="168"/>
      <c r="AD91" s="458"/>
      <c r="AE91" s="133"/>
      <c r="AF91" s="133"/>
      <c r="AG91" s="133"/>
      <c r="AH91" s="133"/>
      <c r="AI91" s="133"/>
      <c r="AJ91" s="133"/>
      <c r="AK91" s="133"/>
      <c r="AL91" s="133"/>
      <c r="AM91" s="133"/>
      <c r="AN91" s="168"/>
      <c r="AO91" s="458"/>
      <c r="AP91" s="133"/>
      <c r="AQ91" s="133"/>
      <c r="AR91" s="133"/>
      <c r="AS91" s="133"/>
      <c r="AT91" s="133"/>
      <c r="AU91" s="133"/>
      <c r="AV91" s="133"/>
      <c r="AW91" s="133"/>
      <c r="AX91" s="133"/>
      <c r="AY91" s="168"/>
      <c r="AZ91" s="458"/>
      <c r="BA91" s="133"/>
      <c r="BB91" s="133"/>
      <c r="BC91" s="133"/>
      <c r="BD91" s="133"/>
      <c r="BE91" s="133"/>
      <c r="BF91" s="133"/>
      <c r="BG91" s="133"/>
      <c r="BH91" s="133"/>
      <c r="BI91" s="133"/>
      <c r="BJ91" s="168"/>
      <c r="BK91" s="458"/>
      <c r="BL91" s="133"/>
      <c r="BM91" s="133"/>
      <c r="BN91" s="133"/>
      <c r="BO91" s="133"/>
      <c r="BP91" s="133"/>
      <c r="BQ91" s="133"/>
      <c r="BR91" s="133"/>
      <c r="BS91" s="133"/>
      <c r="BT91" s="133"/>
      <c r="BU91" s="168"/>
      <c r="BV91" s="185"/>
      <c r="BW91" s="185"/>
      <c r="BX91" s="185"/>
      <c r="BY91" s="185"/>
      <c r="BZ91" s="185"/>
      <c r="CA91" s="185"/>
      <c r="CB91" s="185"/>
      <c r="CC91" s="185"/>
      <c r="CD91" s="185"/>
      <c r="CE91" s="185"/>
      <c r="CF91" s="185"/>
      <c r="CG91" s="185"/>
      <c r="CH91" s="185"/>
      <c r="CI91" s="185"/>
      <c r="CJ91" s="185"/>
      <c r="CK91" s="185"/>
      <c r="CL91" s="185"/>
      <c r="CM91" s="185"/>
    </row>
    <row r="92" spans="1:91" s="26" customFormat="1" ht="15.75" customHeight="1" x14ac:dyDescent="0.3">
      <c r="A92" s="185"/>
      <c r="B92" s="191"/>
      <c r="C92" s="326"/>
      <c r="D92" s="19"/>
      <c r="E92" s="19" t="s">
        <v>305</v>
      </c>
      <c r="F92" s="19"/>
      <c r="G92" s="19"/>
      <c r="H92" s="19"/>
      <c r="I92" s="19"/>
      <c r="J92" s="19"/>
      <c r="K92" s="19"/>
      <c r="L92" s="19"/>
      <c r="M92" s="19"/>
      <c r="N92" s="19"/>
      <c r="O92" s="19"/>
      <c r="P92" s="19"/>
      <c r="Q92" s="664">
        <v>69</v>
      </c>
      <c r="R92" s="665"/>
      <c r="S92" s="458"/>
      <c r="T92" s="133"/>
      <c r="U92" s="133"/>
      <c r="V92" s="133"/>
      <c r="W92" s="133"/>
      <c r="X92" s="133"/>
      <c r="Y92" s="133"/>
      <c r="Z92" s="133"/>
      <c r="AA92" s="133"/>
      <c r="AB92" s="133"/>
      <c r="AC92" s="168"/>
      <c r="AD92" s="458"/>
      <c r="AE92" s="133"/>
      <c r="AF92" s="133"/>
      <c r="AG92" s="133"/>
      <c r="AH92" s="133"/>
      <c r="AI92" s="133"/>
      <c r="AJ92" s="133"/>
      <c r="AK92" s="133"/>
      <c r="AL92" s="133"/>
      <c r="AM92" s="133"/>
      <c r="AN92" s="168"/>
      <c r="AO92" s="458"/>
      <c r="AP92" s="133"/>
      <c r="AQ92" s="133"/>
      <c r="AR92" s="133"/>
      <c r="AS92" s="133"/>
      <c r="AT92" s="133"/>
      <c r="AU92" s="133"/>
      <c r="AV92" s="133"/>
      <c r="AW92" s="133"/>
      <c r="AX92" s="133"/>
      <c r="AY92" s="168"/>
      <c r="AZ92" s="458"/>
      <c r="BA92" s="133"/>
      <c r="BB92" s="133"/>
      <c r="BC92" s="133"/>
      <c r="BD92" s="133"/>
      <c r="BE92" s="133"/>
      <c r="BF92" s="133"/>
      <c r="BG92" s="133"/>
      <c r="BH92" s="133"/>
      <c r="BI92" s="133"/>
      <c r="BJ92" s="168"/>
      <c r="BK92" s="458"/>
      <c r="BL92" s="133"/>
      <c r="BM92" s="133"/>
      <c r="BN92" s="133"/>
      <c r="BO92" s="133"/>
      <c r="BP92" s="133"/>
      <c r="BQ92" s="133"/>
      <c r="BR92" s="133"/>
      <c r="BS92" s="133"/>
      <c r="BT92" s="133"/>
      <c r="BU92" s="168"/>
      <c r="BV92" s="185"/>
      <c r="BW92" s="185"/>
      <c r="BX92" s="185"/>
      <c r="BY92" s="185"/>
      <c r="BZ92" s="185"/>
      <c r="CA92" s="185"/>
      <c r="CB92" s="185"/>
      <c r="CC92" s="185"/>
      <c r="CD92" s="185"/>
      <c r="CE92" s="185"/>
      <c r="CF92" s="185"/>
      <c r="CG92" s="185"/>
      <c r="CH92" s="185"/>
      <c r="CI92" s="185"/>
      <c r="CJ92" s="185"/>
      <c r="CK92" s="185"/>
      <c r="CL92" s="185"/>
      <c r="CM92" s="185"/>
    </row>
    <row r="93" spans="1:91" s="26" customFormat="1" ht="15.75" customHeight="1" x14ac:dyDescent="0.3">
      <c r="A93" s="185"/>
      <c r="B93" s="191"/>
      <c r="C93" s="326"/>
      <c r="D93" s="19"/>
      <c r="E93" s="19" t="s">
        <v>306</v>
      </c>
      <c r="F93" s="19"/>
      <c r="G93" s="19"/>
      <c r="H93" s="19"/>
      <c r="I93" s="19"/>
      <c r="J93" s="19"/>
      <c r="K93" s="19"/>
      <c r="L93" s="19"/>
      <c r="M93" s="19"/>
      <c r="N93" s="19"/>
      <c r="O93" s="19"/>
      <c r="P93" s="19"/>
      <c r="Q93" s="664">
        <v>70</v>
      </c>
      <c r="R93" s="665"/>
      <c r="S93" s="458"/>
      <c r="T93" s="133"/>
      <c r="U93" s="133"/>
      <c r="V93" s="133"/>
      <c r="W93" s="133"/>
      <c r="X93" s="133"/>
      <c r="Y93" s="133"/>
      <c r="Z93" s="133"/>
      <c r="AA93" s="133"/>
      <c r="AB93" s="133"/>
      <c r="AC93" s="168"/>
      <c r="AD93" s="458"/>
      <c r="AE93" s="133"/>
      <c r="AF93" s="133"/>
      <c r="AG93" s="133"/>
      <c r="AH93" s="133"/>
      <c r="AI93" s="133"/>
      <c r="AJ93" s="133"/>
      <c r="AK93" s="133"/>
      <c r="AL93" s="133"/>
      <c r="AM93" s="133"/>
      <c r="AN93" s="168"/>
      <c r="AO93" s="458"/>
      <c r="AP93" s="133"/>
      <c r="AQ93" s="133"/>
      <c r="AR93" s="133"/>
      <c r="AS93" s="133"/>
      <c r="AT93" s="133"/>
      <c r="AU93" s="133"/>
      <c r="AV93" s="133"/>
      <c r="AW93" s="133"/>
      <c r="AX93" s="133"/>
      <c r="AY93" s="168"/>
      <c r="AZ93" s="458"/>
      <c r="BA93" s="133"/>
      <c r="BB93" s="133"/>
      <c r="BC93" s="133"/>
      <c r="BD93" s="133"/>
      <c r="BE93" s="133"/>
      <c r="BF93" s="133"/>
      <c r="BG93" s="133"/>
      <c r="BH93" s="133"/>
      <c r="BI93" s="133"/>
      <c r="BJ93" s="168"/>
      <c r="BK93" s="458"/>
      <c r="BL93" s="133"/>
      <c r="BM93" s="133"/>
      <c r="BN93" s="133"/>
      <c r="BO93" s="133"/>
      <c r="BP93" s="133"/>
      <c r="BQ93" s="133"/>
      <c r="BR93" s="133"/>
      <c r="BS93" s="133"/>
      <c r="BT93" s="133"/>
      <c r="BU93" s="168"/>
      <c r="BV93" s="185"/>
      <c r="BW93" s="185"/>
      <c r="BX93" s="185"/>
      <c r="BY93" s="185"/>
      <c r="BZ93" s="185"/>
      <c r="CA93" s="185"/>
      <c r="CB93" s="185"/>
      <c r="CC93" s="185"/>
      <c r="CD93" s="185"/>
      <c r="CE93" s="185"/>
      <c r="CF93" s="185"/>
      <c r="CG93" s="185"/>
      <c r="CH93" s="185"/>
      <c r="CI93" s="185"/>
      <c r="CJ93" s="185"/>
      <c r="CK93" s="185"/>
      <c r="CL93" s="185"/>
      <c r="CM93" s="185"/>
    </row>
    <row r="94" spans="1:91" s="26" customFormat="1" ht="15.75" customHeight="1" x14ac:dyDescent="0.3">
      <c r="A94" s="185"/>
      <c r="B94" s="191"/>
      <c r="C94" s="326"/>
      <c r="D94" s="19"/>
      <c r="E94" s="19" t="s">
        <v>307</v>
      </c>
      <c r="F94" s="19"/>
      <c r="G94" s="19"/>
      <c r="H94" s="19"/>
      <c r="I94" s="19"/>
      <c r="J94" s="19"/>
      <c r="K94" s="19"/>
      <c r="L94" s="19"/>
      <c r="M94" s="19"/>
      <c r="N94" s="19"/>
      <c r="O94" s="19"/>
      <c r="P94" s="19"/>
      <c r="Q94" s="664">
        <v>71</v>
      </c>
      <c r="R94" s="665"/>
      <c r="S94" s="458"/>
      <c r="T94" s="133"/>
      <c r="U94" s="133"/>
      <c r="V94" s="133"/>
      <c r="W94" s="133"/>
      <c r="X94" s="133"/>
      <c r="Y94" s="133"/>
      <c r="Z94" s="133"/>
      <c r="AA94" s="133"/>
      <c r="AB94" s="133"/>
      <c r="AC94" s="168"/>
      <c r="AD94" s="458"/>
      <c r="AE94" s="133"/>
      <c r="AF94" s="133"/>
      <c r="AG94" s="133"/>
      <c r="AH94" s="133"/>
      <c r="AI94" s="133"/>
      <c r="AJ94" s="133"/>
      <c r="AK94" s="133"/>
      <c r="AL94" s="133"/>
      <c r="AM94" s="133"/>
      <c r="AN94" s="168"/>
      <c r="AO94" s="458"/>
      <c r="AP94" s="133"/>
      <c r="AQ94" s="133"/>
      <c r="AR94" s="133"/>
      <c r="AS94" s="133"/>
      <c r="AT94" s="133"/>
      <c r="AU94" s="133"/>
      <c r="AV94" s="133"/>
      <c r="AW94" s="133"/>
      <c r="AX94" s="133"/>
      <c r="AY94" s="168"/>
      <c r="AZ94" s="458"/>
      <c r="BA94" s="133"/>
      <c r="BB94" s="133"/>
      <c r="BC94" s="133"/>
      <c r="BD94" s="133"/>
      <c r="BE94" s="133"/>
      <c r="BF94" s="133"/>
      <c r="BG94" s="133"/>
      <c r="BH94" s="133"/>
      <c r="BI94" s="133"/>
      <c r="BJ94" s="168"/>
      <c r="BK94" s="458"/>
      <c r="BL94" s="133"/>
      <c r="BM94" s="133"/>
      <c r="BN94" s="133"/>
      <c r="BO94" s="133"/>
      <c r="BP94" s="133"/>
      <c r="BQ94" s="133"/>
      <c r="BR94" s="133"/>
      <c r="BS94" s="133"/>
      <c r="BT94" s="133"/>
      <c r="BU94" s="168"/>
      <c r="BV94" s="185"/>
      <c r="BW94" s="185"/>
      <c r="BX94" s="185"/>
      <c r="BY94" s="185"/>
      <c r="BZ94" s="185"/>
      <c r="CA94" s="185"/>
      <c r="CB94" s="185"/>
      <c r="CC94" s="185"/>
      <c r="CD94" s="185"/>
      <c r="CE94" s="185"/>
      <c r="CF94" s="185"/>
      <c r="CG94" s="185"/>
      <c r="CH94" s="185"/>
      <c r="CI94" s="185"/>
      <c r="CJ94" s="185"/>
      <c r="CK94" s="185"/>
      <c r="CL94" s="185"/>
      <c r="CM94" s="185"/>
    </row>
    <row r="95" spans="1:91" s="26" customFormat="1" ht="15.75" customHeight="1" x14ac:dyDescent="0.3">
      <c r="A95" s="185"/>
      <c r="B95" s="191"/>
      <c r="C95" s="326"/>
      <c r="D95" s="19"/>
      <c r="E95" s="19" t="s">
        <v>308</v>
      </c>
      <c r="F95" s="19"/>
      <c r="G95" s="19"/>
      <c r="H95" s="19"/>
      <c r="I95" s="19"/>
      <c r="J95" s="19"/>
      <c r="K95" s="19"/>
      <c r="L95" s="19"/>
      <c r="M95" s="19"/>
      <c r="N95" s="19"/>
      <c r="O95" s="19"/>
      <c r="P95" s="19"/>
      <c r="Q95" s="664">
        <v>72</v>
      </c>
      <c r="R95" s="665"/>
      <c r="S95" s="458"/>
      <c r="T95" s="133"/>
      <c r="U95" s="133"/>
      <c r="V95" s="133"/>
      <c r="W95" s="133"/>
      <c r="X95" s="133"/>
      <c r="Y95" s="133"/>
      <c r="Z95" s="133"/>
      <c r="AA95" s="133"/>
      <c r="AB95" s="133"/>
      <c r="AC95" s="168"/>
      <c r="AD95" s="458"/>
      <c r="AE95" s="133"/>
      <c r="AF95" s="133"/>
      <c r="AG95" s="133"/>
      <c r="AH95" s="133"/>
      <c r="AI95" s="133"/>
      <c r="AJ95" s="133"/>
      <c r="AK95" s="133"/>
      <c r="AL95" s="133"/>
      <c r="AM95" s="133"/>
      <c r="AN95" s="168"/>
      <c r="AO95" s="458"/>
      <c r="AP95" s="133"/>
      <c r="AQ95" s="133"/>
      <c r="AR95" s="133"/>
      <c r="AS95" s="133"/>
      <c r="AT95" s="133"/>
      <c r="AU95" s="133"/>
      <c r="AV95" s="133"/>
      <c r="AW95" s="133"/>
      <c r="AX95" s="133"/>
      <c r="AY95" s="168"/>
      <c r="AZ95" s="458"/>
      <c r="BA95" s="133"/>
      <c r="BB95" s="133"/>
      <c r="BC95" s="133"/>
      <c r="BD95" s="133"/>
      <c r="BE95" s="133"/>
      <c r="BF95" s="133"/>
      <c r="BG95" s="133"/>
      <c r="BH95" s="133"/>
      <c r="BI95" s="133"/>
      <c r="BJ95" s="168"/>
      <c r="BK95" s="458"/>
      <c r="BL95" s="133"/>
      <c r="BM95" s="133"/>
      <c r="BN95" s="133"/>
      <c r="BO95" s="133"/>
      <c r="BP95" s="133"/>
      <c r="BQ95" s="133"/>
      <c r="BR95" s="133"/>
      <c r="BS95" s="133"/>
      <c r="BT95" s="133"/>
      <c r="BU95" s="168"/>
      <c r="BV95" s="185"/>
      <c r="BW95" s="185"/>
      <c r="BX95" s="185"/>
      <c r="BY95" s="185"/>
      <c r="BZ95" s="185"/>
      <c r="CA95" s="185"/>
      <c r="CB95" s="185"/>
      <c r="CC95" s="185"/>
      <c r="CD95" s="185"/>
      <c r="CE95" s="185"/>
      <c r="CF95" s="185"/>
      <c r="CG95" s="185"/>
      <c r="CH95" s="185"/>
      <c r="CI95" s="185"/>
      <c r="CJ95" s="185"/>
      <c r="CK95" s="185"/>
      <c r="CL95" s="185"/>
      <c r="CM95" s="185"/>
    </row>
    <row r="96" spans="1:91" s="26" customFormat="1" ht="15.75" customHeight="1" x14ac:dyDescent="0.3">
      <c r="A96" s="185"/>
      <c r="B96" s="191"/>
      <c r="C96" s="326"/>
      <c r="D96" s="19"/>
      <c r="E96" s="19" t="s">
        <v>309</v>
      </c>
      <c r="F96" s="19"/>
      <c r="G96" s="19"/>
      <c r="H96" s="19"/>
      <c r="I96" s="19"/>
      <c r="J96" s="19"/>
      <c r="K96" s="19"/>
      <c r="L96" s="19"/>
      <c r="M96" s="19"/>
      <c r="N96" s="19"/>
      <c r="O96" s="19"/>
      <c r="P96" s="19"/>
      <c r="Q96" s="664">
        <v>73</v>
      </c>
      <c r="R96" s="665"/>
      <c r="S96" s="458"/>
      <c r="T96" s="133"/>
      <c r="U96" s="133"/>
      <c r="V96" s="133"/>
      <c r="W96" s="133"/>
      <c r="X96" s="133"/>
      <c r="Y96" s="133"/>
      <c r="Z96" s="133"/>
      <c r="AA96" s="133"/>
      <c r="AB96" s="133"/>
      <c r="AC96" s="168"/>
      <c r="AD96" s="458"/>
      <c r="AE96" s="133"/>
      <c r="AF96" s="133"/>
      <c r="AG96" s="133"/>
      <c r="AH96" s="133"/>
      <c r="AI96" s="133"/>
      <c r="AJ96" s="133"/>
      <c r="AK96" s="133"/>
      <c r="AL96" s="133"/>
      <c r="AM96" s="133"/>
      <c r="AN96" s="168"/>
      <c r="AO96" s="458"/>
      <c r="AP96" s="133"/>
      <c r="AQ96" s="133"/>
      <c r="AR96" s="133"/>
      <c r="AS96" s="133"/>
      <c r="AT96" s="133"/>
      <c r="AU96" s="133"/>
      <c r="AV96" s="133"/>
      <c r="AW96" s="133"/>
      <c r="AX96" s="133"/>
      <c r="AY96" s="168"/>
      <c r="AZ96" s="458"/>
      <c r="BA96" s="133"/>
      <c r="BB96" s="133"/>
      <c r="BC96" s="133"/>
      <c r="BD96" s="133"/>
      <c r="BE96" s="133"/>
      <c r="BF96" s="133"/>
      <c r="BG96" s="133"/>
      <c r="BH96" s="133"/>
      <c r="BI96" s="133"/>
      <c r="BJ96" s="168"/>
      <c r="BK96" s="458"/>
      <c r="BL96" s="133"/>
      <c r="BM96" s="133"/>
      <c r="BN96" s="133"/>
      <c r="BO96" s="133"/>
      <c r="BP96" s="133"/>
      <c r="BQ96" s="133"/>
      <c r="BR96" s="133"/>
      <c r="BS96" s="133"/>
      <c r="BT96" s="133"/>
      <c r="BU96" s="168"/>
      <c r="BV96" s="185"/>
      <c r="BW96" s="185"/>
      <c r="BX96" s="185"/>
      <c r="BY96" s="185"/>
      <c r="BZ96" s="185"/>
      <c r="CA96" s="185"/>
      <c r="CB96" s="185"/>
      <c r="CC96" s="185"/>
      <c r="CD96" s="185"/>
      <c r="CE96" s="185"/>
      <c r="CF96" s="185"/>
      <c r="CG96" s="185"/>
      <c r="CH96" s="185"/>
      <c r="CI96" s="185"/>
      <c r="CJ96" s="185"/>
      <c r="CK96" s="185"/>
      <c r="CL96" s="185"/>
      <c r="CM96" s="185"/>
    </row>
    <row r="97" spans="1:91" s="26" customFormat="1" ht="15.75" customHeight="1" x14ac:dyDescent="0.3">
      <c r="A97" s="185"/>
      <c r="B97" s="191"/>
      <c r="C97" s="326"/>
      <c r="D97" s="19" t="s">
        <v>310</v>
      </c>
      <c r="E97" s="19"/>
      <c r="F97" s="19"/>
      <c r="G97" s="19"/>
      <c r="H97" s="19"/>
      <c r="I97" s="19"/>
      <c r="J97" s="19"/>
      <c r="K97" s="19"/>
      <c r="L97" s="19"/>
      <c r="M97" s="19"/>
      <c r="N97" s="19"/>
      <c r="O97" s="19"/>
      <c r="P97" s="19"/>
      <c r="Q97" s="664">
        <v>74</v>
      </c>
      <c r="R97" s="665"/>
      <c r="S97" s="176">
        <f>S89+S90+S98-S99</f>
        <v>0</v>
      </c>
      <c r="T97" s="142">
        <f t="shared" ref="T97:AX97" si="133">T89+T90+T98-T99</f>
        <v>0</v>
      </c>
      <c r="U97" s="142">
        <f t="shared" si="133"/>
        <v>0</v>
      </c>
      <c r="V97" s="142">
        <f t="shared" si="133"/>
        <v>0</v>
      </c>
      <c r="W97" s="142">
        <f t="shared" si="133"/>
        <v>0</v>
      </c>
      <c r="X97" s="142">
        <f t="shared" si="133"/>
        <v>0</v>
      </c>
      <c r="Y97" s="142">
        <f t="shared" si="133"/>
        <v>0</v>
      </c>
      <c r="Z97" s="142">
        <f t="shared" si="133"/>
        <v>0</v>
      </c>
      <c r="AA97" s="142">
        <f t="shared" si="133"/>
        <v>0</v>
      </c>
      <c r="AB97" s="142">
        <f t="shared" si="133"/>
        <v>0</v>
      </c>
      <c r="AC97" s="183">
        <f t="shared" si="133"/>
        <v>0</v>
      </c>
      <c r="AD97" s="176">
        <f t="shared" si="133"/>
        <v>0</v>
      </c>
      <c r="AE97" s="142">
        <f t="shared" si="133"/>
        <v>0</v>
      </c>
      <c r="AF97" s="142">
        <f t="shared" si="133"/>
        <v>0</v>
      </c>
      <c r="AG97" s="142">
        <f t="shared" si="133"/>
        <v>0</v>
      </c>
      <c r="AH97" s="142">
        <f t="shared" si="133"/>
        <v>0</v>
      </c>
      <c r="AI97" s="142">
        <f t="shared" si="133"/>
        <v>0</v>
      </c>
      <c r="AJ97" s="142">
        <f t="shared" si="133"/>
        <v>0</v>
      </c>
      <c r="AK97" s="142">
        <f t="shared" si="133"/>
        <v>0</v>
      </c>
      <c r="AL97" s="142">
        <f t="shared" si="133"/>
        <v>0</v>
      </c>
      <c r="AM97" s="142">
        <f t="shared" si="133"/>
        <v>0</v>
      </c>
      <c r="AN97" s="183">
        <f t="shared" si="133"/>
        <v>0</v>
      </c>
      <c r="AO97" s="176">
        <f t="shared" si="133"/>
        <v>0</v>
      </c>
      <c r="AP97" s="142">
        <f t="shared" si="133"/>
        <v>0</v>
      </c>
      <c r="AQ97" s="142">
        <f t="shared" si="133"/>
        <v>0</v>
      </c>
      <c r="AR97" s="142">
        <f t="shared" si="133"/>
        <v>0</v>
      </c>
      <c r="AS97" s="142">
        <f t="shared" si="133"/>
        <v>0</v>
      </c>
      <c r="AT97" s="142">
        <f t="shared" si="133"/>
        <v>0</v>
      </c>
      <c r="AU97" s="142">
        <f t="shared" si="133"/>
        <v>0</v>
      </c>
      <c r="AV97" s="142">
        <f t="shared" si="133"/>
        <v>0</v>
      </c>
      <c r="AW97" s="142">
        <f t="shared" si="133"/>
        <v>0</v>
      </c>
      <c r="AX97" s="142">
        <f t="shared" si="133"/>
        <v>0</v>
      </c>
      <c r="AY97" s="183">
        <f t="shared" ref="AY97:BU97" si="134">AY89+AY90+AY98-AY99</f>
        <v>0</v>
      </c>
      <c r="AZ97" s="176">
        <f t="shared" si="134"/>
        <v>0</v>
      </c>
      <c r="BA97" s="142">
        <f t="shared" si="134"/>
        <v>0</v>
      </c>
      <c r="BB97" s="142">
        <f t="shared" si="134"/>
        <v>0</v>
      </c>
      <c r="BC97" s="142">
        <f t="shared" si="134"/>
        <v>0</v>
      </c>
      <c r="BD97" s="142">
        <f t="shared" si="134"/>
        <v>0</v>
      </c>
      <c r="BE97" s="142">
        <f t="shared" si="134"/>
        <v>0</v>
      </c>
      <c r="BF97" s="142">
        <f t="shared" si="134"/>
        <v>0</v>
      </c>
      <c r="BG97" s="142">
        <f t="shared" si="134"/>
        <v>0</v>
      </c>
      <c r="BH97" s="142">
        <f t="shared" si="134"/>
        <v>0</v>
      </c>
      <c r="BI97" s="142">
        <f t="shared" si="134"/>
        <v>0</v>
      </c>
      <c r="BJ97" s="183">
        <f t="shared" si="134"/>
        <v>0</v>
      </c>
      <c r="BK97" s="176">
        <f t="shared" si="134"/>
        <v>0</v>
      </c>
      <c r="BL97" s="142">
        <f t="shared" si="134"/>
        <v>0</v>
      </c>
      <c r="BM97" s="142">
        <f t="shared" si="134"/>
        <v>0</v>
      </c>
      <c r="BN97" s="142">
        <f t="shared" si="134"/>
        <v>0</v>
      </c>
      <c r="BO97" s="142">
        <f t="shared" si="134"/>
        <v>0</v>
      </c>
      <c r="BP97" s="142">
        <f t="shared" si="134"/>
        <v>0</v>
      </c>
      <c r="BQ97" s="142">
        <f t="shared" si="134"/>
        <v>0</v>
      </c>
      <c r="BR97" s="142">
        <f t="shared" si="134"/>
        <v>0</v>
      </c>
      <c r="BS97" s="142">
        <f t="shared" si="134"/>
        <v>0</v>
      </c>
      <c r="BT97" s="142">
        <f t="shared" si="134"/>
        <v>0</v>
      </c>
      <c r="BU97" s="183">
        <f t="shared" si="134"/>
        <v>0</v>
      </c>
      <c r="BV97" s="185"/>
      <c r="BW97" s="185"/>
      <c r="BX97" s="185"/>
      <c r="BY97" s="185"/>
      <c r="BZ97" s="185"/>
      <c r="CA97" s="185"/>
      <c r="CB97" s="185"/>
      <c r="CC97" s="185"/>
      <c r="CD97" s="185"/>
      <c r="CE97" s="185"/>
      <c r="CF97" s="185"/>
      <c r="CG97" s="185"/>
      <c r="CH97" s="185"/>
      <c r="CI97" s="185"/>
      <c r="CJ97" s="185"/>
      <c r="CK97" s="185"/>
      <c r="CL97" s="185"/>
      <c r="CM97" s="185"/>
    </row>
    <row r="98" spans="1:91" s="26" customFormat="1" ht="15.75" customHeight="1" x14ac:dyDescent="0.3">
      <c r="A98" s="185"/>
      <c r="B98" s="191"/>
      <c r="C98" s="326"/>
      <c r="D98" s="19" t="s">
        <v>311</v>
      </c>
      <c r="E98" s="19"/>
      <c r="F98" s="19"/>
      <c r="G98" s="19"/>
      <c r="H98" s="19"/>
      <c r="I98" s="19"/>
      <c r="J98" s="19"/>
      <c r="K98" s="19"/>
      <c r="L98" s="19"/>
      <c r="M98" s="19"/>
      <c r="N98" s="19"/>
      <c r="O98" s="19"/>
      <c r="P98" s="19"/>
      <c r="Q98" s="664">
        <v>75</v>
      </c>
      <c r="R98" s="665"/>
      <c r="S98" s="458"/>
      <c r="T98" s="133"/>
      <c r="U98" s="133"/>
      <c r="V98" s="133"/>
      <c r="W98" s="133"/>
      <c r="X98" s="133"/>
      <c r="Y98" s="133"/>
      <c r="Z98" s="133"/>
      <c r="AA98" s="133"/>
      <c r="AB98" s="133"/>
      <c r="AC98" s="168"/>
      <c r="AD98" s="458"/>
      <c r="AE98" s="133"/>
      <c r="AF98" s="133"/>
      <c r="AG98" s="133"/>
      <c r="AH98" s="133"/>
      <c r="AI98" s="133"/>
      <c r="AJ98" s="133"/>
      <c r="AK98" s="133"/>
      <c r="AL98" s="133"/>
      <c r="AM98" s="133"/>
      <c r="AN98" s="168"/>
      <c r="AO98" s="458"/>
      <c r="AP98" s="133"/>
      <c r="AQ98" s="133"/>
      <c r="AR98" s="133"/>
      <c r="AS98" s="133"/>
      <c r="AT98" s="133"/>
      <c r="AU98" s="133"/>
      <c r="AV98" s="133"/>
      <c r="AW98" s="133"/>
      <c r="AX98" s="133"/>
      <c r="AY98" s="168"/>
      <c r="AZ98" s="458"/>
      <c r="BA98" s="133"/>
      <c r="BB98" s="133"/>
      <c r="BC98" s="133"/>
      <c r="BD98" s="133"/>
      <c r="BE98" s="133"/>
      <c r="BF98" s="133"/>
      <c r="BG98" s="133"/>
      <c r="BH98" s="133"/>
      <c r="BI98" s="133"/>
      <c r="BJ98" s="168"/>
      <c r="BK98" s="458"/>
      <c r="BL98" s="133"/>
      <c r="BM98" s="133"/>
      <c r="BN98" s="133"/>
      <c r="BO98" s="133"/>
      <c r="BP98" s="133"/>
      <c r="BQ98" s="133"/>
      <c r="BR98" s="133"/>
      <c r="BS98" s="133"/>
      <c r="BT98" s="133"/>
      <c r="BU98" s="168"/>
      <c r="BV98" s="185"/>
      <c r="BW98" s="185"/>
      <c r="BX98" s="185"/>
      <c r="BY98" s="185"/>
      <c r="BZ98" s="185"/>
      <c r="CA98" s="185"/>
      <c r="CB98" s="185"/>
      <c r="CC98" s="185"/>
      <c r="CD98" s="185"/>
      <c r="CE98" s="185"/>
      <c r="CF98" s="185"/>
      <c r="CG98" s="185"/>
      <c r="CH98" s="185"/>
      <c r="CI98" s="185"/>
      <c r="CJ98" s="185"/>
      <c r="CK98" s="185"/>
      <c r="CL98" s="185"/>
      <c r="CM98" s="185"/>
    </row>
    <row r="99" spans="1:91" s="26" customFormat="1" ht="15.75" customHeight="1" x14ac:dyDescent="0.3">
      <c r="A99" s="185"/>
      <c r="B99" s="191"/>
      <c r="C99" s="326"/>
      <c r="D99" s="197" t="s">
        <v>368</v>
      </c>
      <c r="E99" s="197"/>
      <c r="F99" s="197"/>
      <c r="G99" s="197"/>
      <c r="H99" s="197"/>
      <c r="I99" s="197"/>
      <c r="J99" s="197"/>
      <c r="K99" s="197"/>
      <c r="L99" s="197"/>
      <c r="M99" s="197"/>
      <c r="N99" s="197"/>
      <c r="O99" s="197"/>
      <c r="P99" s="197"/>
      <c r="Q99" s="664">
        <v>76</v>
      </c>
      <c r="R99" s="665"/>
      <c r="S99" s="463">
        <f>S98+(S89^2+S90^2+2*S89*S90*Corr_Matrix!$C$24)^0.5</f>
        <v>0</v>
      </c>
      <c r="T99" s="198">
        <f>T98+(T89^2+T90^2+2*T89*T90*Corr_Matrix!$C$24)^0.5</f>
        <v>0</v>
      </c>
      <c r="U99" s="198">
        <f>U98+(U89^2+U90^2+2*U89*U90*Corr_Matrix!$C$24)^0.5</f>
        <v>0</v>
      </c>
      <c r="V99" s="198">
        <f>V98+(V89^2+V90^2+2*V89*V90*Corr_Matrix!$C$24)^0.5</f>
        <v>0</v>
      </c>
      <c r="W99" s="198">
        <f>W98+(W89^2+W90^2+2*W89*W90*Corr_Matrix!$C$24)^0.5</f>
        <v>0</v>
      </c>
      <c r="X99" s="198">
        <f>X98+(X89^2+X90^2+2*X89*X90*Corr_Matrix!$C$24)^0.5</f>
        <v>0</v>
      </c>
      <c r="Y99" s="198">
        <f>Y98+(Y89^2+Y90^2+2*Y89*Y90*Corr_Matrix!$C$24)^0.5</f>
        <v>0</v>
      </c>
      <c r="Z99" s="198">
        <f>Z98+(Z89^2+Z90^2+2*Z89*Z90*Corr_Matrix!$C$24)^0.5</f>
        <v>0</v>
      </c>
      <c r="AA99" s="198">
        <f>AA98+(AA89^2+AA90^2+2*AA89*AA90*Corr_Matrix!$C$24)^0.5</f>
        <v>0</v>
      </c>
      <c r="AB99" s="198">
        <f>AB98+(AB89^2+AB90^2+2*AB89*AB90*Corr_Matrix!$C$24)^0.5</f>
        <v>0</v>
      </c>
      <c r="AC99" s="202">
        <f>AC98+(AC89^2+AC90^2+2*AC89*AC90*Corr_Matrix!$C$24)^0.5</f>
        <v>0</v>
      </c>
      <c r="AD99" s="463">
        <f>AD98+(AD89^2+AD90^2+2*AD89*AD90*Corr_Matrix!$C$24)^0.5</f>
        <v>0</v>
      </c>
      <c r="AE99" s="198">
        <f>AE98+(AE89^2+AE90^2+2*AE89*AE90*Corr_Matrix!$C$24)^0.5</f>
        <v>0</v>
      </c>
      <c r="AF99" s="198">
        <f>AF98+(AF89^2+AF90^2+2*AF89*AF90*Corr_Matrix!$C$24)^0.5</f>
        <v>0</v>
      </c>
      <c r="AG99" s="198">
        <f>AG98+(AG89^2+AG90^2+2*AG89*AG90*Corr_Matrix!$C$24)^0.5</f>
        <v>0</v>
      </c>
      <c r="AH99" s="198">
        <f>AH98+(AH89^2+AH90^2+2*AH89*AH90*Corr_Matrix!$C$24)^0.5</f>
        <v>0</v>
      </c>
      <c r="AI99" s="198">
        <f>AI98+(AI89^2+AI90^2+2*AI89*AI90*Corr_Matrix!$C$24)^0.5</f>
        <v>0</v>
      </c>
      <c r="AJ99" s="198">
        <f>AJ98+(AJ89^2+AJ90^2+2*AJ89*AJ90*Corr_Matrix!$C$24)^0.5</f>
        <v>0</v>
      </c>
      <c r="AK99" s="198">
        <f>AK98+(AK89^2+AK90^2+2*AK89*AK90*Corr_Matrix!$C$24)^0.5</f>
        <v>0</v>
      </c>
      <c r="AL99" s="198">
        <f>AL98+(AL89^2+AL90^2+2*AL89*AL90*Corr_Matrix!$C$24)^0.5</f>
        <v>0</v>
      </c>
      <c r="AM99" s="198">
        <f>AM98+(AM89^2+AM90^2+2*AM89*AM90*Corr_Matrix!$C$24)^0.5</f>
        <v>0</v>
      </c>
      <c r="AN99" s="202">
        <f>AN98+(AN89^2+AN90^2+2*AN89*AN90*Corr_Matrix!$C$24)^0.5</f>
        <v>0</v>
      </c>
      <c r="AO99" s="463">
        <f>AO98+(AO89^2+AO90^2+2*AO89*AO90*Corr_Matrix!$C$24)^0.5</f>
        <v>0</v>
      </c>
      <c r="AP99" s="198">
        <f>AP98+(AP89^2+AP90^2+2*AP89*AP90*Corr_Matrix!$C$24)^0.5</f>
        <v>0</v>
      </c>
      <c r="AQ99" s="198">
        <f>AQ98+(AQ89^2+AQ90^2+2*AQ89*AQ90*Corr_Matrix!$C$24)^0.5</f>
        <v>0</v>
      </c>
      <c r="AR99" s="198">
        <f>AR98+(AR89^2+AR90^2+2*AR89*AR90*Corr_Matrix!$C$24)^0.5</f>
        <v>0</v>
      </c>
      <c r="AS99" s="198">
        <f>AS98+(AS89^2+AS90^2+2*AS89*AS90*Corr_Matrix!$C$24)^0.5</f>
        <v>0</v>
      </c>
      <c r="AT99" s="198">
        <f>AT98+(AT89^2+AT90^2+2*AT89*AT90*Corr_Matrix!$C$24)^0.5</f>
        <v>0</v>
      </c>
      <c r="AU99" s="198">
        <f>AU98+(AU89^2+AU90^2+2*AU89*AU90*Corr_Matrix!$C$24)^0.5</f>
        <v>0</v>
      </c>
      <c r="AV99" s="198">
        <f>AV98+(AV89^2+AV90^2+2*AV89*AV90*Corr_Matrix!$C$24)^0.5</f>
        <v>0</v>
      </c>
      <c r="AW99" s="198">
        <f>AW98+(AW89^2+AW90^2+2*AW89*AW90*Corr_Matrix!$C$24)^0.5</f>
        <v>0</v>
      </c>
      <c r="AX99" s="198">
        <f>AX98+(AX89^2+AX90^2+2*AX89*AX90*Corr_Matrix!$C$24)^0.5</f>
        <v>0</v>
      </c>
      <c r="AY99" s="202">
        <f>AY98+(AY89^2+AY90^2+2*AY89*AY90*Corr_Matrix!$C$24)^0.5</f>
        <v>0</v>
      </c>
      <c r="AZ99" s="463">
        <f>AZ98+(AZ89^2+AZ90^2+2*AZ89*AZ90*Corr_Matrix!$C$24)^0.5</f>
        <v>0</v>
      </c>
      <c r="BA99" s="198">
        <f>BA98+(BA89^2+BA90^2+2*BA89*BA90*Corr_Matrix!$C$24)^0.5</f>
        <v>0</v>
      </c>
      <c r="BB99" s="198">
        <f>BB98+(BB89^2+BB90^2+2*BB89*BB90*Corr_Matrix!$C$24)^0.5</f>
        <v>0</v>
      </c>
      <c r="BC99" s="198">
        <f>BC98+(BC89^2+BC90^2+2*BC89*BC90*Corr_Matrix!$C$24)^0.5</f>
        <v>0</v>
      </c>
      <c r="BD99" s="198">
        <f>BD98+(BD89^2+BD90^2+2*BD89*BD90*Corr_Matrix!$C$24)^0.5</f>
        <v>0</v>
      </c>
      <c r="BE99" s="198">
        <f>BE98+(BE89^2+BE90^2+2*BE89*BE90*Corr_Matrix!$C$24)^0.5</f>
        <v>0</v>
      </c>
      <c r="BF99" s="198">
        <f>BF98+(BF89^2+BF90^2+2*BF89*BF90*Corr_Matrix!$C$24)^0.5</f>
        <v>0</v>
      </c>
      <c r="BG99" s="198">
        <f>BG98+(BG89^2+BG90^2+2*BG89*BG90*Corr_Matrix!$C$24)^0.5</f>
        <v>0</v>
      </c>
      <c r="BH99" s="198">
        <f>BH98+(BH89^2+BH90^2+2*BH89*BH90*Corr_Matrix!$C$24)^0.5</f>
        <v>0</v>
      </c>
      <c r="BI99" s="198">
        <f>BI98+(BI89^2+BI90^2+2*BI89*BI90*Corr_Matrix!$C$24)^0.5</f>
        <v>0</v>
      </c>
      <c r="BJ99" s="202">
        <f>BJ98+(BJ89^2+BJ90^2+2*BJ89*BJ90*Corr_Matrix!$C$24)^0.5</f>
        <v>0</v>
      </c>
      <c r="BK99" s="463">
        <f>BK98+(BK89^2+BK90^2+2*BK89*BK90*Corr_Matrix!$C$24)^0.5</f>
        <v>0</v>
      </c>
      <c r="BL99" s="198">
        <f>BL98+(BL89^2+BL90^2+2*BL89*BL90*Corr_Matrix!$C$24)^0.5</f>
        <v>0</v>
      </c>
      <c r="BM99" s="198">
        <f>BM98+(BM89^2+BM90^2+2*BM89*BM90*Corr_Matrix!$C$24)^0.5</f>
        <v>0</v>
      </c>
      <c r="BN99" s="198">
        <f>BN98+(BN89^2+BN90^2+2*BN89*BN90*Corr_Matrix!$C$24)^0.5</f>
        <v>0</v>
      </c>
      <c r="BO99" s="198">
        <f>BO98+(BO89^2+BO90^2+2*BO89*BO90*Corr_Matrix!$C$24)^0.5</f>
        <v>0</v>
      </c>
      <c r="BP99" s="198">
        <f>BP98+(BP89^2+BP90^2+2*BP89*BP90*Corr_Matrix!$C$24)^0.5</f>
        <v>0</v>
      </c>
      <c r="BQ99" s="198">
        <f>BQ98+(BQ89^2+BQ90^2+2*BQ89*BQ90*Corr_Matrix!$C$24)^0.5</f>
        <v>0</v>
      </c>
      <c r="BR99" s="198">
        <f>BR98+(BR89^2+BR90^2+2*BR89*BR90*Corr_Matrix!$C$24)^0.5</f>
        <v>0</v>
      </c>
      <c r="BS99" s="198">
        <f>BS98+(BS89^2+BS90^2+2*BS89*BS90*Corr_Matrix!$C$24)^0.5</f>
        <v>0</v>
      </c>
      <c r="BT99" s="198">
        <f>BT98+(BT89^2+BT90^2+2*BT89*BT90*Corr_Matrix!$C$24)^0.5</f>
        <v>0</v>
      </c>
      <c r="BU99" s="202">
        <f>BU98+(BU89^2+BU90^2+2*BU89*BU90*Corr_Matrix!$C$24)^0.5</f>
        <v>0</v>
      </c>
      <c r="BV99" s="185"/>
      <c r="BW99" s="185"/>
      <c r="BX99" s="185"/>
      <c r="BY99" s="185"/>
      <c r="BZ99" s="185"/>
      <c r="CA99" s="185"/>
      <c r="CB99" s="185"/>
      <c r="CC99" s="185"/>
      <c r="CD99" s="185"/>
      <c r="CE99" s="185"/>
      <c r="CF99" s="185"/>
      <c r="CG99" s="185"/>
      <c r="CH99" s="185"/>
      <c r="CI99" s="185"/>
      <c r="CJ99" s="185"/>
      <c r="CK99" s="185"/>
      <c r="CL99" s="185"/>
      <c r="CM99" s="185"/>
    </row>
    <row r="100" spans="1:91" s="26" customFormat="1" ht="15.75" customHeight="1" x14ac:dyDescent="0.3">
      <c r="A100" s="185"/>
      <c r="B100" s="191"/>
      <c r="C100" s="326"/>
      <c r="D100" s="197"/>
      <c r="E100" s="197"/>
      <c r="F100" s="197"/>
      <c r="G100" s="197"/>
      <c r="H100" s="197"/>
      <c r="I100" s="197"/>
      <c r="J100" s="197"/>
      <c r="K100" s="197"/>
      <c r="L100" s="197"/>
      <c r="M100" s="197"/>
      <c r="N100" s="197"/>
      <c r="O100" s="197"/>
      <c r="P100" s="197"/>
      <c r="Q100" s="664"/>
      <c r="R100" s="665"/>
      <c r="S100" s="291"/>
      <c r="T100" s="327"/>
      <c r="U100" s="327"/>
      <c r="V100" s="327"/>
      <c r="W100" s="327"/>
      <c r="X100" s="327"/>
      <c r="Y100" s="327"/>
      <c r="Z100" s="327"/>
      <c r="AA100" s="327"/>
      <c r="AB100" s="327"/>
      <c r="AC100" s="328"/>
      <c r="AD100" s="291"/>
      <c r="AE100" s="327"/>
      <c r="AF100" s="327"/>
      <c r="AG100" s="327"/>
      <c r="AH100" s="327"/>
      <c r="AI100" s="327"/>
      <c r="AJ100" s="327"/>
      <c r="AK100" s="327"/>
      <c r="AL100" s="327"/>
      <c r="AM100" s="327"/>
      <c r="AN100" s="328"/>
      <c r="AO100" s="291"/>
      <c r="AP100" s="327"/>
      <c r="AQ100" s="327"/>
      <c r="AR100" s="327"/>
      <c r="AS100" s="327"/>
      <c r="AT100" s="327"/>
      <c r="AU100" s="327"/>
      <c r="AV100" s="327"/>
      <c r="AW100" s="327"/>
      <c r="AX100" s="327"/>
      <c r="AY100" s="328"/>
      <c r="AZ100" s="291"/>
      <c r="BA100" s="327"/>
      <c r="BB100" s="327"/>
      <c r="BC100" s="327"/>
      <c r="BD100" s="327"/>
      <c r="BE100" s="327"/>
      <c r="BF100" s="327"/>
      <c r="BG100" s="327"/>
      <c r="BH100" s="327"/>
      <c r="BI100" s="327"/>
      <c r="BJ100" s="328"/>
      <c r="BK100" s="291"/>
      <c r="BL100" s="327"/>
      <c r="BM100" s="327"/>
      <c r="BN100" s="327"/>
      <c r="BO100" s="327"/>
      <c r="BP100" s="327"/>
      <c r="BQ100" s="327"/>
      <c r="BR100" s="327"/>
      <c r="BS100" s="327"/>
      <c r="BT100" s="327"/>
      <c r="BU100" s="328"/>
      <c r="BV100" s="185"/>
      <c r="BW100" s="185"/>
      <c r="BX100" s="185"/>
      <c r="BY100" s="185"/>
      <c r="BZ100" s="185"/>
      <c r="CA100" s="185"/>
      <c r="CB100" s="185"/>
      <c r="CC100" s="185"/>
      <c r="CD100" s="185"/>
      <c r="CE100" s="185"/>
      <c r="CF100" s="185"/>
      <c r="CG100" s="185"/>
      <c r="CH100" s="185"/>
      <c r="CI100" s="185"/>
      <c r="CJ100" s="185"/>
      <c r="CK100" s="185"/>
      <c r="CL100" s="185"/>
      <c r="CM100" s="185"/>
    </row>
    <row r="101" spans="1:91" s="26" customFormat="1" ht="15.75" customHeight="1" x14ac:dyDescent="0.3">
      <c r="A101" s="185"/>
      <c r="B101" s="191"/>
      <c r="C101" s="365" t="s">
        <v>369</v>
      </c>
      <c r="D101" s="367"/>
      <c r="E101" s="197"/>
      <c r="F101" s="197"/>
      <c r="G101" s="197"/>
      <c r="H101" s="197"/>
      <c r="I101" s="197"/>
      <c r="J101" s="197"/>
      <c r="K101" s="197"/>
      <c r="L101" s="197"/>
      <c r="M101" s="197"/>
      <c r="N101" s="197"/>
      <c r="O101" s="197"/>
      <c r="P101" s="197"/>
      <c r="Q101" s="664">
        <v>77</v>
      </c>
      <c r="R101" s="665"/>
      <c r="S101" s="464">
        <f>S77+S99</f>
        <v>0</v>
      </c>
      <c r="T101" s="329">
        <f t="shared" ref="T101:AX101" si="135">T77+T99</f>
        <v>0</v>
      </c>
      <c r="U101" s="329">
        <f t="shared" si="135"/>
        <v>0</v>
      </c>
      <c r="V101" s="329">
        <f t="shared" si="135"/>
        <v>0</v>
      </c>
      <c r="W101" s="329">
        <f t="shared" si="135"/>
        <v>0</v>
      </c>
      <c r="X101" s="329">
        <f t="shared" si="135"/>
        <v>0</v>
      </c>
      <c r="Y101" s="329">
        <f t="shared" si="135"/>
        <v>0</v>
      </c>
      <c r="Z101" s="329">
        <f t="shared" si="135"/>
        <v>0</v>
      </c>
      <c r="AA101" s="329">
        <f t="shared" si="135"/>
        <v>0</v>
      </c>
      <c r="AB101" s="329">
        <f t="shared" si="135"/>
        <v>0</v>
      </c>
      <c r="AC101" s="330">
        <f t="shared" si="135"/>
        <v>0</v>
      </c>
      <c r="AD101" s="464">
        <f t="shared" si="135"/>
        <v>0</v>
      </c>
      <c r="AE101" s="329">
        <f t="shared" si="135"/>
        <v>0</v>
      </c>
      <c r="AF101" s="329">
        <f t="shared" si="135"/>
        <v>0</v>
      </c>
      <c r="AG101" s="329">
        <f t="shared" si="135"/>
        <v>0</v>
      </c>
      <c r="AH101" s="329">
        <f t="shared" si="135"/>
        <v>0</v>
      </c>
      <c r="AI101" s="329">
        <f t="shared" si="135"/>
        <v>0</v>
      </c>
      <c r="AJ101" s="329">
        <f t="shared" si="135"/>
        <v>0</v>
      </c>
      <c r="AK101" s="329">
        <f t="shared" si="135"/>
        <v>0</v>
      </c>
      <c r="AL101" s="329">
        <f t="shared" si="135"/>
        <v>0</v>
      </c>
      <c r="AM101" s="329">
        <f t="shared" si="135"/>
        <v>0</v>
      </c>
      <c r="AN101" s="330">
        <f t="shared" si="135"/>
        <v>0</v>
      </c>
      <c r="AO101" s="464">
        <f t="shared" si="135"/>
        <v>0</v>
      </c>
      <c r="AP101" s="329">
        <f t="shared" si="135"/>
        <v>0</v>
      </c>
      <c r="AQ101" s="329">
        <f t="shared" si="135"/>
        <v>0</v>
      </c>
      <c r="AR101" s="329">
        <f t="shared" si="135"/>
        <v>0</v>
      </c>
      <c r="AS101" s="329">
        <f t="shared" si="135"/>
        <v>0</v>
      </c>
      <c r="AT101" s="329">
        <f t="shared" si="135"/>
        <v>0</v>
      </c>
      <c r="AU101" s="329">
        <f t="shared" si="135"/>
        <v>0</v>
      </c>
      <c r="AV101" s="329">
        <f t="shared" si="135"/>
        <v>0</v>
      </c>
      <c r="AW101" s="329">
        <f t="shared" si="135"/>
        <v>0</v>
      </c>
      <c r="AX101" s="329">
        <f t="shared" si="135"/>
        <v>0</v>
      </c>
      <c r="AY101" s="330">
        <f t="shared" ref="AY101:BU101" si="136">AY77+AY99</f>
        <v>0</v>
      </c>
      <c r="AZ101" s="464">
        <f t="shared" si="136"/>
        <v>0</v>
      </c>
      <c r="BA101" s="329">
        <f t="shared" si="136"/>
        <v>0</v>
      </c>
      <c r="BB101" s="329">
        <f t="shared" si="136"/>
        <v>0</v>
      </c>
      <c r="BC101" s="329">
        <f t="shared" si="136"/>
        <v>0</v>
      </c>
      <c r="BD101" s="329">
        <f t="shared" si="136"/>
        <v>0</v>
      </c>
      <c r="BE101" s="329">
        <f t="shared" si="136"/>
        <v>0</v>
      </c>
      <c r="BF101" s="329">
        <f t="shared" si="136"/>
        <v>0</v>
      </c>
      <c r="BG101" s="329">
        <f t="shared" si="136"/>
        <v>0</v>
      </c>
      <c r="BH101" s="329">
        <f t="shared" si="136"/>
        <v>0</v>
      </c>
      <c r="BI101" s="329">
        <f t="shared" si="136"/>
        <v>0</v>
      </c>
      <c r="BJ101" s="330">
        <f t="shared" si="136"/>
        <v>0</v>
      </c>
      <c r="BK101" s="464">
        <f t="shared" si="136"/>
        <v>0</v>
      </c>
      <c r="BL101" s="329">
        <f t="shared" si="136"/>
        <v>0</v>
      </c>
      <c r="BM101" s="329">
        <f t="shared" si="136"/>
        <v>0</v>
      </c>
      <c r="BN101" s="329">
        <f t="shared" si="136"/>
        <v>0</v>
      </c>
      <c r="BO101" s="329">
        <f t="shared" si="136"/>
        <v>0</v>
      </c>
      <c r="BP101" s="329">
        <f t="shared" si="136"/>
        <v>0</v>
      </c>
      <c r="BQ101" s="329">
        <f t="shared" si="136"/>
        <v>0</v>
      </c>
      <c r="BR101" s="329">
        <f t="shared" si="136"/>
        <v>0</v>
      </c>
      <c r="BS101" s="329">
        <f t="shared" si="136"/>
        <v>0</v>
      </c>
      <c r="BT101" s="329">
        <f t="shared" si="136"/>
        <v>0</v>
      </c>
      <c r="BU101" s="330">
        <f t="shared" si="136"/>
        <v>0</v>
      </c>
      <c r="BV101" s="185"/>
      <c r="BW101" s="185"/>
      <c r="BX101" s="185"/>
      <c r="BY101" s="185"/>
      <c r="BZ101" s="185"/>
      <c r="CA101" s="185"/>
      <c r="CB101" s="185"/>
      <c r="CC101" s="185"/>
      <c r="CD101" s="185"/>
      <c r="CE101" s="185"/>
      <c r="CF101" s="185"/>
      <c r="CG101" s="185"/>
      <c r="CH101" s="185"/>
      <c r="CI101" s="185"/>
      <c r="CJ101" s="185"/>
      <c r="CK101" s="185"/>
      <c r="CL101" s="185"/>
      <c r="CM101" s="185"/>
    </row>
    <row r="102" spans="1:91" s="26" customFormat="1" ht="15.75" customHeight="1" x14ac:dyDescent="0.3">
      <c r="A102" s="185"/>
      <c r="B102" s="191"/>
      <c r="C102" s="366"/>
      <c r="D102" s="19" t="s">
        <v>365</v>
      </c>
      <c r="E102" s="197"/>
      <c r="F102" s="197"/>
      <c r="G102" s="197"/>
      <c r="H102" s="197"/>
      <c r="I102" s="197"/>
      <c r="J102" s="197"/>
      <c r="K102" s="197"/>
      <c r="L102" s="197"/>
      <c r="M102" s="197"/>
      <c r="N102" s="197"/>
      <c r="O102" s="197"/>
      <c r="P102" s="197"/>
      <c r="Q102" s="664">
        <v>78</v>
      </c>
      <c r="R102" s="665"/>
      <c r="S102" s="464">
        <f t="shared" ref="S102:AX102" si="137">S101-S103</f>
        <v>0</v>
      </c>
      <c r="T102" s="329">
        <f t="shared" si="137"/>
        <v>0</v>
      </c>
      <c r="U102" s="329">
        <f t="shared" si="137"/>
        <v>0</v>
      </c>
      <c r="V102" s="329">
        <f t="shared" si="137"/>
        <v>0</v>
      </c>
      <c r="W102" s="329">
        <f t="shared" si="137"/>
        <v>0</v>
      </c>
      <c r="X102" s="329">
        <f t="shared" si="137"/>
        <v>0</v>
      </c>
      <c r="Y102" s="329">
        <f t="shared" si="137"/>
        <v>0</v>
      </c>
      <c r="Z102" s="329">
        <f t="shared" si="137"/>
        <v>0</v>
      </c>
      <c r="AA102" s="329">
        <f t="shared" si="137"/>
        <v>0</v>
      </c>
      <c r="AB102" s="329">
        <f t="shared" si="137"/>
        <v>0</v>
      </c>
      <c r="AC102" s="330">
        <f t="shared" si="137"/>
        <v>0</v>
      </c>
      <c r="AD102" s="464">
        <f t="shared" si="137"/>
        <v>0</v>
      </c>
      <c r="AE102" s="329">
        <f t="shared" si="137"/>
        <v>0</v>
      </c>
      <c r="AF102" s="329">
        <f t="shared" si="137"/>
        <v>0</v>
      </c>
      <c r="AG102" s="329">
        <f t="shared" si="137"/>
        <v>0</v>
      </c>
      <c r="AH102" s="329">
        <f t="shared" si="137"/>
        <v>0</v>
      </c>
      <c r="AI102" s="329">
        <f t="shared" si="137"/>
        <v>0</v>
      </c>
      <c r="AJ102" s="329">
        <f t="shared" si="137"/>
        <v>0</v>
      </c>
      <c r="AK102" s="329">
        <f t="shared" si="137"/>
        <v>0</v>
      </c>
      <c r="AL102" s="329">
        <f t="shared" si="137"/>
        <v>0</v>
      </c>
      <c r="AM102" s="329">
        <f t="shared" si="137"/>
        <v>0</v>
      </c>
      <c r="AN102" s="330">
        <f t="shared" si="137"/>
        <v>0</v>
      </c>
      <c r="AO102" s="464">
        <f t="shared" si="137"/>
        <v>0</v>
      </c>
      <c r="AP102" s="329">
        <f t="shared" si="137"/>
        <v>0</v>
      </c>
      <c r="AQ102" s="329">
        <f t="shared" si="137"/>
        <v>0</v>
      </c>
      <c r="AR102" s="329">
        <f t="shared" si="137"/>
        <v>0</v>
      </c>
      <c r="AS102" s="329">
        <f t="shared" si="137"/>
        <v>0</v>
      </c>
      <c r="AT102" s="329">
        <f t="shared" si="137"/>
        <v>0</v>
      </c>
      <c r="AU102" s="329">
        <f t="shared" si="137"/>
        <v>0</v>
      </c>
      <c r="AV102" s="329">
        <f t="shared" si="137"/>
        <v>0</v>
      </c>
      <c r="AW102" s="329">
        <f t="shared" si="137"/>
        <v>0</v>
      </c>
      <c r="AX102" s="329">
        <f t="shared" si="137"/>
        <v>0</v>
      </c>
      <c r="AY102" s="330">
        <f t="shared" ref="AY102:BU102" si="138">AY101-AY103</f>
        <v>0</v>
      </c>
      <c r="AZ102" s="464">
        <f t="shared" si="138"/>
        <v>0</v>
      </c>
      <c r="BA102" s="329">
        <f t="shared" si="138"/>
        <v>0</v>
      </c>
      <c r="BB102" s="329">
        <f t="shared" si="138"/>
        <v>0</v>
      </c>
      <c r="BC102" s="329">
        <f t="shared" si="138"/>
        <v>0</v>
      </c>
      <c r="BD102" s="329">
        <f t="shared" si="138"/>
        <v>0</v>
      </c>
      <c r="BE102" s="329">
        <f t="shared" si="138"/>
        <v>0</v>
      </c>
      <c r="BF102" s="329">
        <f t="shared" si="138"/>
        <v>0</v>
      </c>
      <c r="BG102" s="329">
        <f t="shared" si="138"/>
        <v>0</v>
      </c>
      <c r="BH102" s="329">
        <f t="shared" si="138"/>
        <v>0</v>
      </c>
      <c r="BI102" s="329">
        <f t="shared" si="138"/>
        <v>0</v>
      </c>
      <c r="BJ102" s="330">
        <f t="shared" si="138"/>
        <v>0</v>
      </c>
      <c r="BK102" s="464">
        <f t="shared" si="138"/>
        <v>0</v>
      </c>
      <c r="BL102" s="329">
        <f t="shared" si="138"/>
        <v>0</v>
      </c>
      <c r="BM102" s="329">
        <f t="shared" si="138"/>
        <v>0</v>
      </c>
      <c r="BN102" s="329">
        <f t="shared" si="138"/>
        <v>0</v>
      </c>
      <c r="BO102" s="329">
        <f t="shared" si="138"/>
        <v>0</v>
      </c>
      <c r="BP102" s="329">
        <f t="shared" si="138"/>
        <v>0</v>
      </c>
      <c r="BQ102" s="329">
        <f t="shared" si="138"/>
        <v>0</v>
      </c>
      <c r="BR102" s="329">
        <f t="shared" si="138"/>
        <v>0</v>
      </c>
      <c r="BS102" s="329">
        <f t="shared" si="138"/>
        <v>0</v>
      </c>
      <c r="BT102" s="329">
        <f t="shared" si="138"/>
        <v>0</v>
      </c>
      <c r="BU102" s="330">
        <f t="shared" si="138"/>
        <v>0</v>
      </c>
      <c r="BV102" s="185"/>
      <c r="BW102" s="185"/>
      <c r="BX102" s="185"/>
      <c r="BY102" s="185"/>
      <c r="BZ102" s="185"/>
      <c r="CA102" s="185"/>
      <c r="CB102" s="185"/>
      <c r="CC102" s="185"/>
      <c r="CD102" s="185"/>
      <c r="CE102" s="185"/>
      <c r="CF102" s="185"/>
      <c r="CG102" s="185"/>
      <c r="CH102" s="185"/>
      <c r="CI102" s="185"/>
      <c r="CJ102" s="185"/>
      <c r="CK102" s="185"/>
      <c r="CL102" s="185"/>
      <c r="CM102" s="185"/>
    </row>
    <row r="103" spans="1:91" s="26" customFormat="1" ht="15.75" customHeight="1" x14ac:dyDescent="0.3">
      <c r="A103" s="185"/>
      <c r="B103" s="191"/>
      <c r="C103" s="326" t="s">
        <v>370</v>
      </c>
      <c r="D103" s="197"/>
      <c r="E103" s="197"/>
      <c r="F103" s="197"/>
      <c r="G103" s="197"/>
      <c r="H103" s="197"/>
      <c r="I103" s="197"/>
      <c r="J103" s="197"/>
      <c r="K103" s="197"/>
      <c r="L103" s="197"/>
      <c r="M103" s="197"/>
      <c r="N103" s="197"/>
      <c r="O103" s="197"/>
      <c r="P103" s="197"/>
      <c r="Q103" s="664">
        <v>79</v>
      </c>
      <c r="R103" s="665"/>
      <c r="S103" s="535">
        <f>(S77^2+S99^2)^0.5</f>
        <v>0</v>
      </c>
      <c r="T103" s="467">
        <f t="shared" ref="T103:AX103" si="139">(T77^2+T99^2)^0.5</f>
        <v>0</v>
      </c>
      <c r="U103" s="467">
        <f t="shared" si="139"/>
        <v>0</v>
      </c>
      <c r="V103" s="467">
        <f t="shared" si="139"/>
        <v>0</v>
      </c>
      <c r="W103" s="467">
        <f t="shared" si="139"/>
        <v>0</v>
      </c>
      <c r="X103" s="467">
        <f t="shared" si="139"/>
        <v>0</v>
      </c>
      <c r="Y103" s="467">
        <f t="shared" si="139"/>
        <v>0</v>
      </c>
      <c r="Z103" s="467">
        <f t="shared" si="139"/>
        <v>0</v>
      </c>
      <c r="AA103" s="467">
        <f t="shared" si="139"/>
        <v>0</v>
      </c>
      <c r="AB103" s="467">
        <f t="shared" si="139"/>
        <v>0</v>
      </c>
      <c r="AC103" s="469">
        <f t="shared" si="139"/>
        <v>0</v>
      </c>
      <c r="AD103" s="465">
        <f t="shared" si="139"/>
        <v>0</v>
      </c>
      <c r="AE103" s="467">
        <f t="shared" si="139"/>
        <v>0</v>
      </c>
      <c r="AF103" s="467">
        <f t="shared" si="139"/>
        <v>0</v>
      </c>
      <c r="AG103" s="467">
        <f t="shared" si="139"/>
        <v>0</v>
      </c>
      <c r="AH103" s="467">
        <f t="shared" si="139"/>
        <v>0</v>
      </c>
      <c r="AI103" s="467">
        <f t="shared" si="139"/>
        <v>0</v>
      </c>
      <c r="AJ103" s="467">
        <f t="shared" si="139"/>
        <v>0</v>
      </c>
      <c r="AK103" s="467">
        <f t="shared" si="139"/>
        <v>0</v>
      </c>
      <c r="AL103" s="467">
        <f t="shared" si="139"/>
        <v>0</v>
      </c>
      <c r="AM103" s="467">
        <f t="shared" si="139"/>
        <v>0</v>
      </c>
      <c r="AN103" s="469">
        <f t="shared" si="139"/>
        <v>0</v>
      </c>
      <c r="AO103" s="465">
        <f t="shared" si="139"/>
        <v>0</v>
      </c>
      <c r="AP103" s="467">
        <f t="shared" si="139"/>
        <v>0</v>
      </c>
      <c r="AQ103" s="467">
        <f t="shared" si="139"/>
        <v>0</v>
      </c>
      <c r="AR103" s="467">
        <f t="shared" si="139"/>
        <v>0</v>
      </c>
      <c r="AS103" s="467">
        <f t="shared" si="139"/>
        <v>0</v>
      </c>
      <c r="AT103" s="467">
        <f t="shared" si="139"/>
        <v>0</v>
      </c>
      <c r="AU103" s="467">
        <f t="shared" si="139"/>
        <v>0</v>
      </c>
      <c r="AV103" s="467">
        <f t="shared" si="139"/>
        <v>0</v>
      </c>
      <c r="AW103" s="467">
        <f t="shared" si="139"/>
        <v>0</v>
      </c>
      <c r="AX103" s="467">
        <f t="shared" si="139"/>
        <v>0</v>
      </c>
      <c r="AY103" s="469">
        <f t="shared" ref="AY103:BU103" si="140">(AY77^2+AY99^2)^0.5</f>
        <v>0</v>
      </c>
      <c r="AZ103" s="465">
        <f t="shared" si="140"/>
        <v>0</v>
      </c>
      <c r="BA103" s="467">
        <f t="shared" si="140"/>
        <v>0</v>
      </c>
      <c r="BB103" s="467">
        <f t="shared" si="140"/>
        <v>0</v>
      </c>
      <c r="BC103" s="467">
        <f t="shared" si="140"/>
        <v>0</v>
      </c>
      <c r="BD103" s="467">
        <f t="shared" si="140"/>
        <v>0</v>
      </c>
      <c r="BE103" s="467">
        <f t="shared" si="140"/>
        <v>0</v>
      </c>
      <c r="BF103" s="467">
        <f t="shared" si="140"/>
        <v>0</v>
      </c>
      <c r="BG103" s="467">
        <f t="shared" si="140"/>
        <v>0</v>
      </c>
      <c r="BH103" s="467">
        <f t="shared" si="140"/>
        <v>0</v>
      </c>
      <c r="BI103" s="467">
        <f t="shared" si="140"/>
        <v>0</v>
      </c>
      <c r="BJ103" s="469">
        <f t="shared" si="140"/>
        <v>0</v>
      </c>
      <c r="BK103" s="465">
        <f t="shared" si="140"/>
        <v>0</v>
      </c>
      <c r="BL103" s="467">
        <f t="shared" si="140"/>
        <v>0</v>
      </c>
      <c r="BM103" s="467">
        <f t="shared" si="140"/>
        <v>0</v>
      </c>
      <c r="BN103" s="467">
        <f t="shared" si="140"/>
        <v>0</v>
      </c>
      <c r="BO103" s="467">
        <f t="shared" si="140"/>
        <v>0</v>
      </c>
      <c r="BP103" s="467">
        <f t="shared" si="140"/>
        <v>0</v>
      </c>
      <c r="BQ103" s="467">
        <f t="shared" si="140"/>
        <v>0</v>
      </c>
      <c r="BR103" s="467">
        <f t="shared" si="140"/>
        <v>0</v>
      </c>
      <c r="BS103" s="467">
        <f t="shared" si="140"/>
        <v>0</v>
      </c>
      <c r="BT103" s="467">
        <f t="shared" si="140"/>
        <v>0</v>
      </c>
      <c r="BU103" s="469">
        <f t="shared" si="140"/>
        <v>0</v>
      </c>
      <c r="BV103" s="185"/>
      <c r="BW103" s="185"/>
      <c r="BX103" s="185"/>
      <c r="BY103" s="185"/>
      <c r="BZ103" s="185"/>
      <c r="CA103" s="185"/>
      <c r="CB103" s="185"/>
      <c r="CC103" s="185"/>
      <c r="CD103" s="185"/>
      <c r="CE103" s="185"/>
      <c r="CF103" s="185"/>
      <c r="CG103" s="185"/>
      <c r="CH103" s="185"/>
      <c r="CI103" s="185"/>
      <c r="CJ103" s="185"/>
      <c r="CK103" s="185"/>
      <c r="CL103" s="185"/>
      <c r="CM103" s="185"/>
    </row>
    <row r="104" spans="1:91" s="26" customFormat="1" ht="15.75" customHeight="1" x14ac:dyDescent="0.3">
      <c r="A104" s="185"/>
      <c r="B104" s="191"/>
      <c r="C104" s="533"/>
      <c r="D104" s="534"/>
      <c r="E104" s="534"/>
      <c r="F104" s="534"/>
      <c r="G104" s="534"/>
      <c r="H104" s="534"/>
      <c r="I104" s="534"/>
      <c r="J104" s="534"/>
      <c r="K104" s="534"/>
      <c r="L104" s="534"/>
      <c r="M104" s="534"/>
      <c r="N104" s="534"/>
      <c r="O104" s="534"/>
      <c r="P104" s="534"/>
      <c r="Q104" s="664"/>
      <c r="R104" s="687"/>
      <c r="S104" s="448"/>
      <c r="T104" s="195"/>
      <c r="U104" s="195"/>
      <c r="V104" s="195"/>
      <c r="W104" s="195"/>
      <c r="X104" s="195"/>
      <c r="Y104" s="195"/>
      <c r="Z104" s="195"/>
      <c r="AA104" s="195"/>
      <c r="AB104" s="195"/>
      <c r="AC104" s="435"/>
      <c r="AD104" s="448"/>
      <c r="AE104" s="195"/>
      <c r="AF104" s="195"/>
      <c r="AG104" s="195"/>
      <c r="AH104" s="195"/>
      <c r="AI104" s="195"/>
      <c r="AJ104" s="195"/>
      <c r="AK104" s="195"/>
      <c r="AL104" s="195"/>
      <c r="AM104" s="195"/>
      <c r="AN104" s="435"/>
      <c r="AO104" s="448"/>
      <c r="AP104" s="195"/>
      <c r="AQ104" s="195"/>
      <c r="AR104" s="195"/>
      <c r="AS104" s="195"/>
      <c r="AT104" s="195"/>
      <c r="AU104" s="195"/>
      <c r="AV104" s="195"/>
      <c r="AW104" s="195"/>
      <c r="AX104" s="195"/>
      <c r="AY104" s="435"/>
      <c r="AZ104" s="448"/>
      <c r="BA104" s="195"/>
      <c r="BB104" s="195"/>
      <c r="BC104" s="195"/>
      <c r="BD104" s="195"/>
      <c r="BE104" s="195"/>
      <c r="BF104" s="195"/>
      <c r="BG104" s="195"/>
      <c r="BH104" s="195"/>
      <c r="BI104" s="195"/>
      <c r="BJ104" s="435"/>
      <c r="BK104" s="448"/>
      <c r="BL104" s="195"/>
      <c r="BM104" s="195"/>
      <c r="BN104" s="195"/>
      <c r="BO104" s="195"/>
      <c r="BP104" s="195"/>
      <c r="BQ104" s="195"/>
      <c r="BR104" s="195"/>
      <c r="BS104" s="195"/>
      <c r="BT104" s="195"/>
      <c r="BU104" s="435"/>
      <c r="BV104" s="185"/>
      <c r="BW104" s="185"/>
      <c r="BX104" s="185"/>
      <c r="BY104" s="185"/>
      <c r="BZ104" s="185"/>
      <c r="CA104" s="185"/>
      <c r="CB104" s="185"/>
      <c r="CC104" s="185"/>
      <c r="CD104" s="185"/>
      <c r="CE104" s="185"/>
      <c r="CF104" s="185"/>
      <c r="CG104" s="185"/>
      <c r="CH104" s="185"/>
      <c r="CI104" s="185"/>
      <c r="CJ104" s="185"/>
      <c r="CK104" s="185"/>
      <c r="CL104" s="185"/>
      <c r="CM104" s="185"/>
    </row>
    <row r="105" spans="1:91" s="184" customFormat="1" ht="20.25" customHeight="1" x14ac:dyDescent="0.3">
      <c r="A105" s="193"/>
      <c r="B105" s="193"/>
      <c r="C105" s="185"/>
      <c r="Q105" s="186"/>
      <c r="R105" s="186"/>
      <c r="S105" s="99"/>
      <c r="T105" s="99"/>
      <c r="U105" s="99"/>
      <c r="V105" s="187"/>
      <c r="W105" s="187"/>
      <c r="X105" s="187"/>
      <c r="Y105" s="187"/>
      <c r="Z105" s="187"/>
      <c r="AA105" s="187"/>
      <c r="AB105" s="187"/>
      <c r="AC105" s="187"/>
      <c r="AD105" s="187"/>
      <c r="AE105" s="187"/>
      <c r="AF105" s="187"/>
      <c r="AG105" s="187"/>
      <c r="AH105" s="187"/>
      <c r="AI105" s="187"/>
      <c r="AJ105" s="187"/>
      <c r="AK105" s="187"/>
      <c r="AL105" s="187"/>
      <c r="AM105" s="187"/>
      <c r="AN105" s="187"/>
      <c r="AO105" s="187"/>
      <c r="AP105" s="187"/>
      <c r="AQ105" s="187"/>
      <c r="AR105" s="187"/>
      <c r="AS105" s="188"/>
    </row>
    <row r="106" spans="1:91" s="193" customFormat="1" x14ac:dyDescent="0.25">
      <c r="C106" s="184"/>
      <c r="D106" s="184"/>
      <c r="E106" s="184"/>
      <c r="F106" s="184"/>
      <c r="G106" s="184"/>
      <c r="H106" s="184"/>
      <c r="I106" s="184"/>
      <c r="J106" s="184"/>
      <c r="K106" s="184"/>
      <c r="L106" s="184"/>
      <c r="M106" s="184"/>
      <c r="N106" s="184"/>
      <c r="O106" s="184"/>
      <c r="P106" s="184"/>
      <c r="Q106" s="186"/>
      <c r="R106" s="186"/>
      <c r="S106" s="351"/>
      <c r="T106" s="351"/>
      <c r="U106" s="351"/>
      <c r="V106" s="351"/>
      <c r="W106" s="351"/>
      <c r="X106" s="351"/>
      <c r="Y106" s="351"/>
      <c r="Z106" s="351"/>
      <c r="AA106" s="351"/>
      <c r="AB106" s="351"/>
      <c r="AC106" s="351"/>
      <c r="AD106" s="351"/>
      <c r="AE106" s="351"/>
      <c r="AF106" s="351"/>
      <c r="AG106" s="351"/>
      <c r="AH106" s="351"/>
      <c r="AI106" s="351"/>
      <c r="AJ106" s="351"/>
      <c r="AK106" s="351"/>
      <c r="AL106" s="351"/>
      <c r="AM106" s="351"/>
      <c r="AN106" s="351"/>
      <c r="AO106" s="351"/>
      <c r="AP106" s="351"/>
      <c r="AQ106" s="351"/>
      <c r="AR106" s="351"/>
      <c r="AS106" s="380"/>
    </row>
    <row r="107" spans="1:91" s="19" customFormat="1" x14ac:dyDescent="0.25">
      <c r="A107" s="381"/>
      <c r="B107" s="381"/>
      <c r="R107" s="35"/>
      <c r="S107" s="356"/>
      <c r="T107" s="356"/>
      <c r="U107" s="356"/>
      <c r="V107" s="356"/>
      <c r="W107" s="356"/>
      <c r="X107" s="356"/>
      <c r="Y107" s="356"/>
      <c r="Z107" s="356"/>
      <c r="AA107" s="356"/>
      <c r="AB107" s="356"/>
      <c r="AC107" s="356"/>
      <c r="AD107" s="356"/>
      <c r="AE107" s="356"/>
      <c r="AF107" s="356"/>
      <c r="AG107" s="356"/>
      <c r="AH107" s="356"/>
      <c r="AI107" s="356"/>
      <c r="AJ107" s="356"/>
      <c r="AK107" s="356"/>
      <c r="AL107" s="356"/>
      <c r="AM107" s="356"/>
      <c r="AN107" s="356"/>
      <c r="AO107" s="356"/>
      <c r="AP107" s="356"/>
      <c r="AQ107" s="356"/>
      <c r="AR107" s="356"/>
      <c r="AS107" s="98"/>
    </row>
  </sheetData>
  <mergeCells count="113">
    <mergeCell ref="S8:BU8"/>
    <mergeCell ref="S9:AC9"/>
    <mergeCell ref="AD9:AN9"/>
    <mergeCell ref="AO9:AY9"/>
    <mergeCell ref="AO10:AY10"/>
    <mergeCell ref="AY11:AY12"/>
    <mergeCell ref="AZ9:BJ9"/>
    <mergeCell ref="AZ10:BJ10"/>
    <mergeCell ref="BJ11:BJ12"/>
    <mergeCell ref="BK9:BU9"/>
    <mergeCell ref="BK10:BU10"/>
    <mergeCell ref="BU11:BU12"/>
    <mergeCell ref="Q13:R13"/>
    <mergeCell ref="Q16:R16"/>
    <mergeCell ref="Q17:R17"/>
    <mergeCell ref="Q21:R21"/>
    <mergeCell ref="Q51:R51"/>
    <mergeCell ref="Q44:R44"/>
    <mergeCell ref="Q55:R55"/>
    <mergeCell ref="Q56:R56"/>
    <mergeCell ref="Q63:R63"/>
    <mergeCell ref="Q41:R41"/>
    <mergeCell ref="Q57:R57"/>
    <mergeCell ref="Q42:R42"/>
    <mergeCell ref="Q29:R29"/>
    <mergeCell ref="Q31:R31"/>
    <mergeCell ref="Q22:R22"/>
    <mergeCell ref="Q23:R23"/>
    <mergeCell ref="Q25:R25"/>
    <mergeCell ref="Q26:R26"/>
    <mergeCell ref="Q54:R54"/>
    <mergeCell ref="Q19:R19"/>
    <mergeCell ref="Q35:R35"/>
    <mergeCell ref="Q59:R59"/>
    <mergeCell ref="Q58:R58"/>
    <mergeCell ref="Q85:R85"/>
    <mergeCell ref="Q73:R73"/>
    <mergeCell ref="Q72:R72"/>
    <mergeCell ref="Q66:R66"/>
    <mergeCell ref="Q71:R71"/>
    <mergeCell ref="Q40:R40"/>
    <mergeCell ref="Q20:R20"/>
    <mergeCell ref="Q67:R67"/>
    <mergeCell ref="Q65:R65"/>
    <mergeCell ref="Q37:R37"/>
    <mergeCell ref="Q38:R38"/>
    <mergeCell ref="Q64:R64"/>
    <mergeCell ref="Q60:R60"/>
    <mergeCell ref="Q48:R48"/>
    <mergeCell ref="Q50:R50"/>
    <mergeCell ref="Q62:R62"/>
    <mergeCell ref="Q27:R27"/>
    <mergeCell ref="Q28:R28"/>
    <mergeCell ref="Q30:R30"/>
    <mergeCell ref="Q32:R32"/>
    <mergeCell ref="Q52:R52"/>
    <mergeCell ref="Q53:R53"/>
    <mergeCell ref="Q46:R46"/>
    <mergeCell ref="Q47:R47"/>
    <mergeCell ref="Q83:R83"/>
    <mergeCell ref="Q81:R81"/>
    <mergeCell ref="Q82:R82"/>
    <mergeCell ref="Q77:R77"/>
    <mergeCell ref="Q49:R49"/>
    <mergeCell ref="Q61:R61"/>
    <mergeCell ref="Q74:R74"/>
    <mergeCell ref="Q70:R70"/>
    <mergeCell ref="Q78:R78"/>
    <mergeCell ref="Q75:R75"/>
    <mergeCell ref="Q79:R79"/>
    <mergeCell ref="Q8:R11"/>
    <mergeCell ref="S7:AS7"/>
    <mergeCell ref="S6:AR6"/>
    <mergeCell ref="C8:P12"/>
    <mergeCell ref="N6:O6"/>
    <mergeCell ref="AC11:AC12"/>
    <mergeCell ref="Q80:R80"/>
    <mergeCell ref="Q84:R84"/>
    <mergeCell ref="C6:G6"/>
    <mergeCell ref="I6:L6"/>
    <mergeCell ref="Q68:R68"/>
    <mergeCell ref="Q69:R69"/>
    <mergeCell ref="Q18:R18"/>
    <mergeCell ref="Q76:R76"/>
    <mergeCell ref="Q24:R24"/>
    <mergeCell ref="Q43:R43"/>
    <mergeCell ref="Q39:R39"/>
    <mergeCell ref="Q36:R36"/>
    <mergeCell ref="S10:AC10"/>
    <mergeCell ref="AD10:AN10"/>
    <mergeCell ref="AN11:AN12"/>
    <mergeCell ref="Q33:R33"/>
    <mergeCell ref="Q34:R34"/>
    <mergeCell ref="Q45:R45"/>
    <mergeCell ref="Q100:R100"/>
    <mergeCell ref="Q101:R101"/>
    <mergeCell ref="Q102:R102"/>
    <mergeCell ref="Q94:R94"/>
    <mergeCell ref="Q88:R88"/>
    <mergeCell ref="Q103:R103"/>
    <mergeCell ref="Q104:R104"/>
    <mergeCell ref="Q99:R99"/>
    <mergeCell ref="Q86:R86"/>
    <mergeCell ref="Q96:R96"/>
    <mergeCell ref="Q91:R91"/>
    <mergeCell ref="Q92:R92"/>
    <mergeCell ref="Q93:R93"/>
    <mergeCell ref="Q87:R87"/>
    <mergeCell ref="Q90:R90"/>
    <mergeCell ref="Q89:R89"/>
    <mergeCell ref="Q95:R95"/>
    <mergeCell ref="Q97:R97"/>
    <mergeCell ref="Q98:R98"/>
  </mergeCells>
  <printOptions horizontalCentered="1"/>
  <pageMargins left="0.51181102362204722" right="0.51181102362204722" top="0.39370078740157483" bottom="0.51181102362204722" header="0.27559055118110237" footer="0.51181102362204722"/>
  <pageSetup paperSize="8" scale="57" orientation="landscape" r:id="rId1"/>
  <headerFooter alignWithMargins="0"/>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B158D-6402-4973-8D43-4C390D1A9B07}">
  <sheetPr>
    <tabColor theme="8" tint="0.59999389629810485"/>
  </sheetPr>
  <dimension ref="A1:H500"/>
  <sheetViews>
    <sheetView workbookViewId="0">
      <selection sqref="A1:B1"/>
    </sheetView>
  </sheetViews>
  <sheetFormatPr defaultColWidth="0" defaultRowHeight="12.5" zeroHeight="1" x14ac:dyDescent="0.25"/>
  <cols>
    <col min="1" max="1" width="36.1796875" style="20" customWidth="1"/>
    <col min="2" max="2" width="122.81640625" style="20" customWidth="1"/>
    <col min="3" max="3" width="5.453125" style="20" customWidth="1"/>
    <col min="4" max="8" width="0" style="20" hidden="1" customWidth="1"/>
    <col min="9" max="16384" width="9.1796875" style="20" hidden="1"/>
  </cols>
  <sheetData>
    <row r="1" spans="1:8" ht="13" x14ac:dyDescent="0.25">
      <c r="A1" s="729" t="s">
        <v>400</v>
      </c>
      <c r="B1" s="729"/>
      <c r="C1" s="485"/>
      <c r="D1" s="485"/>
      <c r="E1" s="485"/>
      <c r="F1" s="485"/>
      <c r="G1" s="485"/>
    </row>
    <row r="2" spans="1:8" ht="22.5" customHeight="1" x14ac:dyDescent="0.25">
      <c r="A2" s="486"/>
      <c r="B2" s="486"/>
      <c r="C2" s="487"/>
      <c r="D2" s="487"/>
      <c r="E2" s="487"/>
      <c r="F2" s="487"/>
      <c r="G2" s="487"/>
      <c r="H2" s="487"/>
    </row>
    <row r="3" spans="1:8" ht="51.5" customHeight="1" x14ac:dyDescent="0.25">
      <c r="A3" s="488" t="s">
        <v>415</v>
      </c>
      <c r="B3" s="488" t="s">
        <v>401</v>
      </c>
      <c r="C3" s="486"/>
      <c r="D3" s="486"/>
      <c r="E3" s="486"/>
      <c r="F3" s="486"/>
      <c r="G3" s="486"/>
      <c r="H3" s="486"/>
    </row>
    <row r="4" spans="1:8" ht="15" customHeight="1" x14ac:dyDescent="0.25">
      <c r="A4" s="730"/>
      <c r="B4" s="733"/>
    </row>
    <row r="5" spans="1:8" ht="15" customHeight="1" x14ac:dyDescent="0.25">
      <c r="A5" s="731"/>
      <c r="B5" s="734"/>
    </row>
    <row r="6" spans="1:8" ht="15" customHeight="1" x14ac:dyDescent="0.25">
      <c r="A6" s="731"/>
      <c r="B6" s="734"/>
    </row>
    <row r="7" spans="1:8" ht="15" customHeight="1" x14ac:dyDescent="0.25">
      <c r="A7" s="731"/>
      <c r="B7" s="734"/>
    </row>
    <row r="8" spans="1:8" ht="15" customHeight="1" x14ac:dyDescent="0.25">
      <c r="A8" s="731"/>
      <c r="B8" s="734"/>
    </row>
    <row r="9" spans="1:8" ht="15" customHeight="1" x14ac:dyDescent="0.25">
      <c r="A9" s="732"/>
      <c r="B9" s="734"/>
    </row>
    <row r="10" spans="1:8" ht="15" customHeight="1" x14ac:dyDescent="0.25">
      <c r="A10" s="730"/>
      <c r="B10" s="734"/>
    </row>
    <row r="11" spans="1:8" ht="15" customHeight="1" x14ac:dyDescent="0.25">
      <c r="A11" s="731"/>
      <c r="B11" s="734"/>
    </row>
    <row r="12" spans="1:8" ht="15" customHeight="1" x14ac:dyDescent="0.25">
      <c r="A12" s="731"/>
      <c r="B12" s="734"/>
    </row>
    <row r="13" spans="1:8" ht="15" customHeight="1" x14ac:dyDescent="0.25">
      <c r="A13" s="731"/>
      <c r="B13" s="734"/>
    </row>
    <row r="14" spans="1:8" ht="15" customHeight="1" x14ac:dyDescent="0.25">
      <c r="A14" s="731"/>
      <c r="B14" s="734"/>
    </row>
    <row r="15" spans="1:8" ht="15" customHeight="1" x14ac:dyDescent="0.25">
      <c r="A15" s="732"/>
      <c r="B15" s="734"/>
    </row>
    <row r="16" spans="1:8" ht="15" customHeight="1" x14ac:dyDescent="0.25">
      <c r="A16" s="730"/>
      <c r="B16" s="735"/>
    </row>
    <row r="17" spans="1:2" ht="15" customHeight="1" x14ac:dyDescent="0.25">
      <c r="A17" s="731"/>
      <c r="B17" s="735"/>
    </row>
    <row r="18" spans="1:2" ht="15" customHeight="1" x14ac:dyDescent="0.25">
      <c r="A18" s="731"/>
      <c r="B18" s="735"/>
    </row>
    <row r="19" spans="1:2" ht="15" customHeight="1" x14ac:dyDescent="0.25">
      <c r="A19" s="731"/>
      <c r="B19" s="735"/>
    </row>
    <row r="20" spans="1:2" ht="15" customHeight="1" x14ac:dyDescent="0.25">
      <c r="A20" s="731"/>
      <c r="B20" s="735"/>
    </row>
    <row r="21" spans="1:2" ht="15" customHeight="1" x14ac:dyDescent="0.25">
      <c r="A21" s="732"/>
      <c r="B21" s="735"/>
    </row>
    <row r="22" spans="1:2" x14ac:dyDescent="0.25">
      <c r="A22" s="736"/>
      <c r="B22" s="739"/>
    </row>
    <row r="23" spans="1:2" x14ac:dyDescent="0.25">
      <c r="A23" s="737"/>
      <c r="B23" s="739"/>
    </row>
    <row r="24" spans="1:2" x14ac:dyDescent="0.25">
      <c r="A24" s="737"/>
      <c r="B24" s="739"/>
    </row>
    <row r="25" spans="1:2" x14ac:dyDescent="0.25">
      <c r="A25" s="737"/>
      <c r="B25" s="739"/>
    </row>
    <row r="26" spans="1:2" x14ac:dyDescent="0.25">
      <c r="A26" s="737"/>
      <c r="B26" s="739"/>
    </row>
    <row r="27" spans="1:2" x14ac:dyDescent="0.25">
      <c r="A27" s="738"/>
      <c r="B27" s="739"/>
    </row>
    <row r="28" spans="1:2" x14ac:dyDescent="0.25">
      <c r="A28" s="736"/>
      <c r="B28" s="739"/>
    </row>
    <row r="29" spans="1:2" x14ac:dyDescent="0.25">
      <c r="A29" s="737"/>
      <c r="B29" s="739"/>
    </row>
    <row r="30" spans="1:2" x14ac:dyDescent="0.25">
      <c r="A30" s="737"/>
      <c r="B30" s="739"/>
    </row>
    <row r="31" spans="1:2" x14ac:dyDescent="0.25">
      <c r="A31" s="737"/>
      <c r="B31" s="739"/>
    </row>
    <row r="32" spans="1:2" x14ac:dyDescent="0.25">
      <c r="A32" s="737"/>
      <c r="B32" s="739"/>
    </row>
    <row r="33" spans="1:2" x14ac:dyDescent="0.25">
      <c r="A33" s="738"/>
      <c r="B33" s="739"/>
    </row>
    <row r="34" spans="1:2" x14ac:dyDescent="0.25">
      <c r="A34" s="736"/>
      <c r="B34" s="739"/>
    </row>
    <row r="35" spans="1:2" x14ac:dyDescent="0.25">
      <c r="A35" s="737"/>
      <c r="B35" s="739"/>
    </row>
    <row r="36" spans="1:2" x14ac:dyDescent="0.25">
      <c r="A36" s="737"/>
      <c r="B36" s="739"/>
    </row>
    <row r="37" spans="1:2" hidden="1" x14ac:dyDescent="0.25">
      <c r="A37" s="737"/>
      <c r="B37" s="739"/>
    </row>
    <row r="38" spans="1:2" x14ac:dyDescent="0.25">
      <c r="A38" s="737"/>
      <c r="B38" s="739"/>
    </row>
    <row r="39" spans="1:2" x14ac:dyDescent="0.25">
      <c r="A39" s="738"/>
      <c r="B39" s="739"/>
    </row>
    <row r="40" spans="1:2" x14ac:dyDescent="0.25">
      <c r="A40" s="736"/>
      <c r="B40" s="739"/>
    </row>
    <row r="41" spans="1:2" x14ac:dyDescent="0.25">
      <c r="A41" s="737"/>
      <c r="B41" s="739"/>
    </row>
    <row r="42" spans="1:2" x14ac:dyDescent="0.25">
      <c r="A42" s="737"/>
      <c r="B42" s="739"/>
    </row>
    <row r="43" spans="1:2" x14ac:dyDescent="0.25">
      <c r="A43" s="737"/>
      <c r="B43" s="739"/>
    </row>
    <row r="44" spans="1:2" x14ac:dyDescent="0.25">
      <c r="A44" s="737"/>
      <c r="B44" s="739"/>
    </row>
    <row r="45" spans="1:2" x14ac:dyDescent="0.25">
      <c r="A45" s="738"/>
      <c r="B45" s="739"/>
    </row>
    <row r="46" spans="1:2" ht="15" customHeight="1" x14ac:dyDescent="0.25">
      <c r="A46" s="730"/>
      <c r="B46" s="735"/>
    </row>
    <row r="47" spans="1:2" ht="15" customHeight="1" x14ac:dyDescent="0.25">
      <c r="A47" s="731"/>
      <c r="B47" s="735"/>
    </row>
    <row r="48" spans="1:2" ht="15" customHeight="1" x14ac:dyDescent="0.25">
      <c r="A48" s="731"/>
      <c r="B48" s="735"/>
    </row>
    <row r="49" spans="1:2" ht="15" customHeight="1" x14ac:dyDescent="0.25">
      <c r="A49" s="731"/>
      <c r="B49" s="735"/>
    </row>
    <row r="50" spans="1:2" ht="15" customHeight="1" x14ac:dyDescent="0.25">
      <c r="A50" s="731"/>
      <c r="B50" s="735"/>
    </row>
    <row r="51" spans="1:2" ht="15" customHeight="1" x14ac:dyDescent="0.25">
      <c r="A51" s="732"/>
      <c r="B51" s="735"/>
    </row>
    <row r="52" spans="1:2" x14ac:dyDescent="0.25">
      <c r="A52" s="736"/>
      <c r="B52" s="739"/>
    </row>
    <row r="53" spans="1:2" x14ac:dyDescent="0.25">
      <c r="A53" s="737"/>
      <c r="B53" s="739"/>
    </row>
    <row r="54" spans="1:2" x14ac:dyDescent="0.25">
      <c r="A54" s="737"/>
      <c r="B54" s="739"/>
    </row>
    <row r="55" spans="1:2" x14ac:dyDescent="0.25">
      <c r="A55" s="737"/>
      <c r="B55" s="739"/>
    </row>
    <row r="56" spans="1:2" x14ac:dyDescent="0.25">
      <c r="A56" s="737"/>
      <c r="B56" s="739"/>
    </row>
    <row r="57" spans="1:2" x14ac:dyDescent="0.25">
      <c r="A57" s="738"/>
      <c r="B57" s="739"/>
    </row>
    <row r="58" spans="1:2" x14ac:dyDescent="0.25">
      <c r="A58" s="736"/>
      <c r="B58" s="739"/>
    </row>
    <row r="59" spans="1:2" x14ac:dyDescent="0.25">
      <c r="A59" s="737"/>
      <c r="B59" s="739"/>
    </row>
    <row r="60" spans="1:2" x14ac:dyDescent="0.25">
      <c r="A60" s="737"/>
      <c r="B60" s="739"/>
    </row>
    <row r="61" spans="1:2" x14ac:dyDescent="0.25">
      <c r="A61" s="737"/>
      <c r="B61" s="739"/>
    </row>
    <row r="62" spans="1:2" x14ac:dyDescent="0.25">
      <c r="A62" s="737"/>
      <c r="B62" s="739"/>
    </row>
    <row r="63" spans="1:2" x14ac:dyDescent="0.25">
      <c r="A63" s="738"/>
      <c r="B63" s="739"/>
    </row>
    <row r="64" spans="1:2" x14ac:dyDescent="0.25"/>
    <row r="67" spans="1:1" hidden="1" x14ac:dyDescent="0.25">
      <c r="A67" s="20" t="s">
        <v>40</v>
      </c>
    </row>
    <row r="88" x14ac:dyDescent="0.25"/>
    <row r="89" x14ac:dyDescent="0.25"/>
    <row r="498" x14ac:dyDescent="0.25"/>
    <row r="499" x14ac:dyDescent="0.25"/>
    <row r="500" x14ac:dyDescent="0.25"/>
  </sheetData>
  <protectedRanges>
    <protectedRange sqref="B4:B63" name="Range1"/>
  </protectedRanges>
  <mergeCells count="21">
    <mergeCell ref="A52:A57"/>
    <mergeCell ref="B52:B57"/>
    <mergeCell ref="A58:A63"/>
    <mergeCell ref="B58:B63"/>
    <mergeCell ref="A34:A39"/>
    <mergeCell ref="B34:B39"/>
    <mergeCell ref="A40:A45"/>
    <mergeCell ref="B40:B45"/>
    <mergeCell ref="A46:A51"/>
    <mergeCell ref="B46:B51"/>
    <mergeCell ref="A16:A21"/>
    <mergeCell ref="B16:B21"/>
    <mergeCell ref="A22:A27"/>
    <mergeCell ref="B22:B27"/>
    <mergeCell ref="A28:A33"/>
    <mergeCell ref="B28:B33"/>
    <mergeCell ref="A1:B1"/>
    <mergeCell ref="A4:A9"/>
    <mergeCell ref="B4:B9"/>
    <mergeCell ref="A10:A15"/>
    <mergeCell ref="B10:B15"/>
  </mergeCells>
  <dataValidations count="1">
    <dataValidation type="list" allowBlank="1" showInputMessage="1" showErrorMessage="1" sqref="E8:E28" xr:uid="{AB4380A9-2459-4153-B65D-612D747130A6}">
      <formula1>"Risk-free, IP"</formula1>
    </dataValidation>
  </dataValidation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9">
    <tabColor theme="8" tint="0.59999389629810485"/>
  </sheetPr>
  <dimension ref="A1:CM500"/>
  <sheetViews>
    <sheetView workbookViewId="0"/>
  </sheetViews>
  <sheetFormatPr defaultRowHeight="12.5" x14ac:dyDescent="0.25"/>
  <cols>
    <col min="1" max="1" width="17.81640625" customWidth="1"/>
    <col min="2" max="2" width="17.1796875" customWidth="1"/>
    <col min="3" max="3" width="28.81640625" customWidth="1"/>
    <col min="4" max="4" width="17.81640625" customWidth="1"/>
    <col min="5" max="46" width="17.1796875" customWidth="1"/>
    <col min="47" max="55" width="13.81640625" customWidth="1"/>
    <col min="56" max="78" width="17.1796875" customWidth="1"/>
    <col min="79" max="79" width="19" customWidth="1"/>
    <col min="80" max="80" width="4.1796875" customWidth="1"/>
    <col min="81" max="89" width="19" customWidth="1"/>
    <col min="90" max="90" width="17.1796875" customWidth="1"/>
    <col min="91" max="91" width="19.1796875" customWidth="1"/>
  </cols>
  <sheetData>
    <row r="1" spans="1:91" ht="13" x14ac:dyDescent="0.3">
      <c r="A1" s="75" t="s">
        <v>141</v>
      </c>
      <c r="B1" s="75"/>
      <c r="C1" s="75"/>
      <c r="D1" s="75"/>
    </row>
    <row r="3" spans="1:91" ht="13" x14ac:dyDescent="0.3">
      <c r="A3" s="573" t="s">
        <v>395</v>
      </c>
      <c r="B3" s="15"/>
      <c r="C3" s="15"/>
      <c r="D3" s="15"/>
    </row>
    <row r="4" spans="1:91" ht="13" x14ac:dyDescent="0.3">
      <c r="A4" s="470" t="s">
        <v>396</v>
      </c>
      <c r="B4" s="15"/>
      <c r="C4" s="15"/>
      <c r="D4" s="15"/>
    </row>
    <row r="5" spans="1:91" ht="13" x14ac:dyDescent="0.3">
      <c r="A5" s="471"/>
      <c r="B5" s="15"/>
      <c r="C5" s="15"/>
      <c r="D5" s="15"/>
    </row>
    <row r="6" spans="1:91" ht="13" thickBot="1" x14ac:dyDescent="0.3">
      <c r="CM6" s="15"/>
    </row>
    <row r="7" spans="1:91" ht="14" thickTop="1" thickBot="1" x14ac:dyDescent="0.35">
      <c r="A7" t="s">
        <v>144</v>
      </c>
      <c r="E7" s="145">
        <f>SUM(E11:INDEX(E:E,ROWS(E:E)))</f>
        <v>0</v>
      </c>
      <c r="F7" s="145">
        <f>SUM(F11:INDEX(F:F,ROWS(F:F)))</f>
        <v>0</v>
      </c>
      <c r="H7" s="75" t="s">
        <v>153</v>
      </c>
      <c r="K7" s="145">
        <f>SUM(K11:INDEX(K:K,ROWS(K:K)))</f>
        <v>0</v>
      </c>
      <c r="N7" s="75" t="s">
        <v>159</v>
      </c>
      <c r="Q7" s="145">
        <f>SUM(Q11:INDEX(Q:Q,ROWS(Q:Q)))</f>
        <v>0</v>
      </c>
      <c r="T7" s="75" t="s">
        <v>164</v>
      </c>
      <c r="W7" s="145">
        <f>SUM(W11:INDEX(W:W,ROWS(W:W)))</f>
        <v>0</v>
      </c>
      <c r="Z7" s="75" t="s">
        <v>169</v>
      </c>
      <c r="AC7" s="145">
        <f>SUM(AC11:INDEX(AC:AC,ROWS(AC:AC)))</f>
        <v>0</v>
      </c>
      <c r="AF7" s="75" t="s">
        <v>174</v>
      </c>
      <c r="AI7" s="145">
        <f>SUM(AI11:INDEX(AI:AI,ROWS(AI:AI)))</f>
        <v>0</v>
      </c>
      <c r="AL7" s="75" t="s">
        <v>151</v>
      </c>
      <c r="AX7" s="145">
        <f>SUM(AX11:INDEX(AX:AX,ROWS(AX:AX)))</f>
        <v>0</v>
      </c>
      <c r="BD7" s="75" t="s">
        <v>179</v>
      </c>
      <c r="BG7" s="145">
        <f>SUM(BG11:INDEX(BG:BG,ROWS(BG:BG)))</f>
        <v>0</v>
      </c>
      <c r="BJ7" s="75" t="s">
        <v>184</v>
      </c>
      <c r="BP7" s="286">
        <f>SUM(BP11:INDEX(BP:BP,ROWS(BP:BP)))</f>
        <v>0</v>
      </c>
      <c r="BQ7" s="289"/>
      <c r="BU7" s="75" t="s">
        <v>189</v>
      </c>
      <c r="BY7" s="145">
        <f>SUM(BY11:INDEX(BY:BY,ROWS(BY:BY)))</f>
        <v>0</v>
      </c>
      <c r="CM7" s="232">
        <f ca="1">SUM(CM11:INDEX(CM:CM,ROWS(CM:CM)))</f>
        <v>0</v>
      </c>
    </row>
    <row r="8" spans="1:91" ht="21.75" customHeight="1" thickTop="1" x14ac:dyDescent="0.25">
      <c r="A8" s="785" t="s">
        <v>398</v>
      </c>
      <c r="B8" s="786" t="s">
        <v>142</v>
      </c>
      <c r="C8" s="780" t="s">
        <v>397</v>
      </c>
      <c r="D8" s="790" t="s">
        <v>412</v>
      </c>
      <c r="E8" s="770" t="s">
        <v>131</v>
      </c>
      <c r="F8" s="783"/>
      <c r="G8" s="783"/>
      <c r="H8" s="770" t="s">
        <v>154</v>
      </c>
      <c r="I8" s="771"/>
      <c r="J8" s="761" t="s">
        <v>155</v>
      </c>
      <c r="K8" s="762"/>
      <c r="L8" s="762"/>
      <c r="M8" s="762"/>
      <c r="N8" s="770" t="s">
        <v>160</v>
      </c>
      <c r="O8" s="771"/>
      <c r="P8" s="761" t="s">
        <v>161</v>
      </c>
      <c r="Q8" s="762"/>
      <c r="R8" s="762"/>
      <c r="S8" s="762"/>
      <c r="T8" s="770" t="s">
        <v>165</v>
      </c>
      <c r="U8" s="771"/>
      <c r="V8" s="761" t="s">
        <v>166</v>
      </c>
      <c r="W8" s="762"/>
      <c r="X8" s="762"/>
      <c r="Y8" s="762"/>
      <c r="Z8" s="770" t="s">
        <v>170</v>
      </c>
      <c r="AA8" s="771"/>
      <c r="AB8" s="761" t="s">
        <v>171</v>
      </c>
      <c r="AC8" s="762"/>
      <c r="AD8" s="762"/>
      <c r="AE8" s="762"/>
      <c r="AF8" s="770" t="s">
        <v>175</v>
      </c>
      <c r="AG8" s="771"/>
      <c r="AH8" s="761" t="s">
        <v>176</v>
      </c>
      <c r="AI8" s="762"/>
      <c r="AJ8" s="762"/>
      <c r="AK8" s="762"/>
      <c r="AL8" s="793" t="s">
        <v>135</v>
      </c>
      <c r="AM8" s="794"/>
      <c r="AN8" s="794"/>
      <c r="AO8" s="794"/>
      <c r="AP8" s="794"/>
      <c r="AQ8" s="794"/>
      <c r="AR8" s="794"/>
      <c r="AS8" s="794"/>
      <c r="AT8" s="795"/>
      <c r="AU8" s="777" t="s">
        <v>152</v>
      </c>
      <c r="AV8" s="777"/>
      <c r="AW8" s="777"/>
      <c r="AX8" s="777"/>
      <c r="AY8" s="777"/>
      <c r="AZ8" s="777"/>
      <c r="BA8" s="777"/>
      <c r="BB8" s="777"/>
      <c r="BC8" s="777"/>
      <c r="BD8" s="770" t="s">
        <v>180</v>
      </c>
      <c r="BE8" s="771"/>
      <c r="BF8" s="761" t="s">
        <v>181</v>
      </c>
      <c r="BG8" s="762"/>
      <c r="BH8" s="762"/>
      <c r="BI8" s="762"/>
      <c r="BJ8" s="740" t="s">
        <v>185</v>
      </c>
      <c r="BK8" s="741"/>
      <c r="BL8" s="741"/>
      <c r="BM8" s="742"/>
      <c r="BN8" s="747" t="s">
        <v>188</v>
      </c>
      <c r="BO8" s="747"/>
      <c r="BP8" s="747"/>
      <c r="BQ8" s="747"/>
      <c r="BR8" s="747"/>
      <c r="BS8" s="747"/>
      <c r="BT8" s="747"/>
      <c r="BU8" s="767" t="s">
        <v>190</v>
      </c>
      <c r="BV8" s="767"/>
      <c r="BW8" s="768"/>
      <c r="BX8" s="761" t="s">
        <v>192</v>
      </c>
      <c r="BY8" s="762"/>
      <c r="BZ8" s="762"/>
      <c r="CA8" s="763"/>
      <c r="CC8" s="753" t="s">
        <v>195</v>
      </c>
      <c r="CD8" s="754"/>
      <c r="CE8" s="754"/>
      <c r="CF8" s="754"/>
      <c r="CG8" s="754"/>
      <c r="CH8" s="754"/>
      <c r="CI8" s="754"/>
      <c r="CJ8" s="754"/>
      <c r="CK8" s="754"/>
      <c r="CL8" s="760" t="s">
        <v>196</v>
      </c>
      <c r="CM8" s="757" t="s">
        <v>197</v>
      </c>
    </row>
    <row r="9" spans="1:91" ht="12.75" customHeight="1" x14ac:dyDescent="0.25">
      <c r="A9" s="785"/>
      <c r="B9" s="786"/>
      <c r="C9" s="781"/>
      <c r="D9" s="791"/>
      <c r="E9" s="772"/>
      <c r="F9" s="784"/>
      <c r="G9" s="784"/>
      <c r="H9" s="772"/>
      <c r="I9" s="773"/>
      <c r="J9" s="764"/>
      <c r="K9" s="765"/>
      <c r="L9" s="765"/>
      <c r="M9" s="765"/>
      <c r="N9" s="772"/>
      <c r="O9" s="773"/>
      <c r="P9" s="764"/>
      <c r="Q9" s="765"/>
      <c r="R9" s="765"/>
      <c r="S9" s="765"/>
      <c r="T9" s="772"/>
      <c r="U9" s="773"/>
      <c r="V9" s="764"/>
      <c r="W9" s="765"/>
      <c r="X9" s="765"/>
      <c r="Y9" s="765"/>
      <c r="Z9" s="772"/>
      <c r="AA9" s="773"/>
      <c r="AB9" s="764"/>
      <c r="AC9" s="765"/>
      <c r="AD9" s="765"/>
      <c r="AE9" s="765"/>
      <c r="AF9" s="772"/>
      <c r="AG9" s="773"/>
      <c r="AH9" s="764"/>
      <c r="AI9" s="765"/>
      <c r="AJ9" s="765"/>
      <c r="AK9" s="765"/>
      <c r="AL9" s="789" t="s">
        <v>136</v>
      </c>
      <c r="AM9" s="788"/>
      <c r="AN9" s="787" t="s">
        <v>137</v>
      </c>
      <c r="AO9" s="788"/>
      <c r="AP9" s="774" t="s">
        <v>138</v>
      </c>
      <c r="AQ9" s="741"/>
      <c r="AR9" s="741"/>
      <c r="AS9" s="741"/>
      <c r="AT9" s="742"/>
      <c r="AU9" s="131" t="s">
        <v>145</v>
      </c>
      <c r="AV9" s="131" t="s">
        <v>146</v>
      </c>
      <c r="AW9" s="138" t="s">
        <v>147</v>
      </c>
      <c r="AX9" s="778" t="s">
        <v>143</v>
      </c>
      <c r="AY9" s="750" t="s">
        <v>149</v>
      </c>
      <c r="AZ9" s="131" t="s">
        <v>145</v>
      </c>
      <c r="BA9" s="131" t="s">
        <v>146</v>
      </c>
      <c r="BB9" s="138" t="s">
        <v>147</v>
      </c>
      <c r="BC9" s="775" t="s">
        <v>158</v>
      </c>
      <c r="BD9" s="772"/>
      <c r="BE9" s="773"/>
      <c r="BF9" s="764"/>
      <c r="BG9" s="765"/>
      <c r="BH9" s="765"/>
      <c r="BI9" s="765"/>
      <c r="BJ9" s="743" t="s">
        <v>259</v>
      </c>
      <c r="BK9" s="744"/>
      <c r="BL9" s="745" t="s">
        <v>260</v>
      </c>
      <c r="BM9" s="746"/>
      <c r="BN9" s="287" t="s">
        <v>261</v>
      </c>
      <c r="BO9" s="287" t="s">
        <v>262</v>
      </c>
      <c r="BP9" s="748" t="s">
        <v>186</v>
      </c>
      <c r="BQ9" s="750" t="s">
        <v>263</v>
      </c>
      <c r="BR9" s="287" t="s">
        <v>261</v>
      </c>
      <c r="BS9" s="287" t="s">
        <v>262</v>
      </c>
      <c r="BT9" s="751" t="s">
        <v>187</v>
      </c>
      <c r="BU9" s="769"/>
      <c r="BV9" s="744"/>
      <c r="BW9" s="746"/>
      <c r="BX9" s="764"/>
      <c r="BY9" s="765"/>
      <c r="BZ9" s="765"/>
      <c r="CA9" s="766"/>
      <c r="CC9" s="755"/>
      <c r="CD9" s="756"/>
      <c r="CE9" s="756"/>
      <c r="CF9" s="756"/>
      <c r="CG9" s="756"/>
      <c r="CH9" s="756"/>
      <c r="CI9" s="756"/>
      <c r="CJ9" s="756"/>
      <c r="CK9" s="756"/>
      <c r="CL9" s="760"/>
      <c r="CM9" s="758"/>
    </row>
    <row r="10" spans="1:91" ht="37.5" x14ac:dyDescent="0.25">
      <c r="A10" s="785"/>
      <c r="B10" s="786"/>
      <c r="C10" s="782"/>
      <c r="D10" s="792"/>
      <c r="E10" s="127" t="s">
        <v>140</v>
      </c>
      <c r="F10" s="125" t="s">
        <v>216</v>
      </c>
      <c r="G10" s="125" t="s">
        <v>134</v>
      </c>
      <c r="H10" s="127" t="s">
        <v>140</v>
      </c>
      <c r="I10" s="125" t="s">
        <v>134</v>
      </c>
      <c r="J10" s="131" t="s">
        <v>132</v>
      </c>
      <c r="K10" s="131" t="s">
        <v>156</v>
      </c>
      <c r="L10" s="131" t="s">
        <v>150</v>
      </c>
      <c r="M10" s="136" t="s">
        <v>157</v>
      </c>
      <c r="N10" s="127" t="s">
        <v>140</v>
      </c>
      <c r="O10" s="125" t="s">
        <v>134</v>
      </c>
      <c r="P10" s="131" t="s">
        <v>132</v>
      </c>
      <c r="Q10" s="131" t="s">
        <v>162</v>
      </c>
      <c r="R10" s="131" t="s">
        <v>150</v>
      </c>
      <c r="S10" s="136" t="s">
        <v>163</v>
      </c>
      <c r="T10" s="127" t="s">
        <v>140</v>
      </c>
      <c r="U10" s="125" t="s">
        <v>134</v>
      </c>
      <c r="V10" s="131" t="s">
        <v>132</v>
      </c>
      <c r="W10" s="131" t="s">
        <v>167</v>
      </c>
      <c r="X10" s="131" t="s">
        <v>150</v>
      </c>
      <c r="Y10" s="136" t="s">
        <v>168</v>
      </c>
      <c r="Z10" s="127" t="s">
        <v>140</v>
      </c>
      <c r="AA10" s="125" t="s">
        <v>134</v>
      </c>
      <c r="AB10" s="131" t="s">
        <v>132</v>
      </c>
      <c r="AC10" s="131" t="s">
        <v>172</v>
      </c>
      <c r="AD10" s="131" t="s">
        <v>150</v>
      </c>
      <c r="AE10" s="136" t="s">
        <v>173</v>
      </c>
      <c r="AF10" s="127" t="s">
        <v>140</v>
      </c>
      <c r="AG10" s="125" t="s">
        <v>134</v>
      </c>
      <c r="AH10" s="131" t="s">
        <v>132</v>
      </c>
      <c r="AI10" s="131" t="s">
        <v>177</v>
      </c>
      <c r="AJ10" s="131" t="s">
        <v>150</v>
      </c>
      <c r="AK10" s="136" t="s">
        <v>178</v>
      </c>
      <c r="AL10" s="127" t="s">
        <v>140</v>
      </c>
      <c r="AM10" s="125" t="s">
        <v>134</v>
      </c>
      <c r="AN10" s="125" t="s">
        <v>140</v>
      </c>
      <c r="AO10" s="125" t="s">
        <v>134</v>
      </c>
      <c r="AP10" s="125" t="s">
        <v>210</v>
      </c>
      <c r="AQ10" s="125" t="s">
        <v>211</v>
      </c>
      <c r="AR10" s="125" t="s">
        <v>134</v>
      </c>
      <c r="AS10" s="125" t="s">
        <v>209</v>
      </c>
      <c r="AT10" s="125" t="s">
        <v>208</v>
      </c>
      <c r="AU10" s="131" t="s">
        <v>132</v>
      </c>
      <c r="AV10" s="131" t="s">
        <v>132</v>
      </c>
      <c r="AW10" s="131" t="s">
        <v>148</v>
      </c>
      <c r="AX10" s="779"/>
      <c r="AY10" s="750"/>
      <c r="AZ10" s="131" t="s">
        <v>150</v>
      </c>
      <c r="BA10" s="131" t="s">
        <v>150</v>
      </c>
      <c r="BB10" s="131" t="s">
        <v>150</v>
      </c>
      <c r="BC10" s="776"/>
      <c r="BD10" s="127" t="s">
        <v>140</v>
      </c>
      <c r="BE10" s="125" t="s">
        <v>134</v>
      </c>
      <c r="BF10" s="131" t="s">
        <v>132</v>
      </c>
      <c r="BG10" s="131" t="s">
        <v>183</v>
      </c>
      <c r="BH10" s="131" t="s">
        <v>150</v>
      </c>
      <c r="BI10" s="136" t="s">
        <v>182</v>
      </c>
      <c r="BJ10" s="127" t="s">
        <v>140</v>
      </c>
      <c r="BK10" s="285" t="s">
        <v>134</v>
      </c>
      <c r="BL10" s="125" t="s">
        <v>140</v>
      </c>
      <c r="BM10" s="125" t="s">
        <v>134</v>
      </c>
      <c r="BN10" s="131" t="s">
        <v>132</v>
      </c>
      <c r="BO10" s="131" t="s">
        <v>132</v>
      </c>
      <c r="BP10" s="749"/>
      <c r="BQ10" s="750"/>
      <c r="BR10" s="288" t="s">
        <v>150</v>
      </c>
      <c r="BS10" s="288" t="s">
        <v>150</v>
      </c>
      <c r="BT10" s="752"/>
      <c r="BU10" s="127" t="s">
        <v>373</v>
      </c>
      <c r="BV10" s="125" t="s">
        <v>134</v>
      </c>
      <c r="BW10" s="125" t="s">
        <v>191</v>
      </c>
      <c r="BX10" s="131" t="s">
        <v>372</v>
      </c>
      <c r="BY10" s="131" t="s">
        <v>193</v>
      </c>
      <c r="BZ10" s="131" t="s">
        <v>150</v>
      </c>
      <c r="CA10" s="139" t="s">
        <v>194</v>
      </c>
      <c r="CC10" s="136" t="s">
        <v>157</v>
      </c>
      <c r="CD10" s="136" t="s">
        <v>163</v>
      </c>
      <c r="CE10" s="136" t="s">
        <v>168</v>
      </c>
      <c r="CF10" s="136" t="s">
        <v>173</v>
      </c>
      <c r="CG10" s="136" t="s">
        <v>178</v>
      </c>
      <c r="CH10" s="141" t="s">
        <v>158</v>
      </c>
      <c r="CI10" s="136" t="s">
        <v>182</v>
      </c>
      <c r="CJ10" s="136" t="s">
        <v>187</v>
      </c>
      <c r="CK10" s="136" t="s">
        <v>194</v>
      </c>
      <c r="CL10" s="760"/>
      <c r="CM10" s="759"/>
    </row>
    <row r="11" spans="1:91" s="225" customFormat="1" x14ac:dyDescent="0.25">
      <c r="A11" s="221"/>
      <c r="B11" s="222"/>
      <c r="C11" s="332" t="s">
        <v>319</v>
      </c>
      <c r="D11" s="483" t="s">
        <v>414</v>
      </c>
      <c r="E11" s="129"/>
      <c r="F11" s="130"/>
      <c r="G11" s="130"/>
      <c r="H11" s="129"/>
      <c r="I11" s="130"/>
      <c r="J11" s="135">
        <f>H11-$E11</f>
        <v>0</v>
      </c>
      <c r="K11" s="135">
        <f>MAX(J11,0)</f>
        <v>0</v>
      </c>
      <c r="L11" s="135">
        <f>I11-$G11</f>
        <v>0</v>
      </c>
      <c r="M11" s="137">
        <f>MIN(L11,0)</f>
        <v>0</v>
      </c>
      <c r="N11" s="129"/>
      <c r="O11" s="130"/>
      <c r="P11" s="135">
        <f>N11-$E11</f>
        <v>0</v>
      </c>
      <c r="Q11" s="135">
        <f>MAX(P11,0)</f>
        <v>0</v>
      </c>
      <c r="R11" s="135">
        <f>O11-$G11</f>
        <v>0</v>
      </c>
      <c r="S11" s="137">
        <f>MIN(R11,0)</f>
        <v>0</v>
      </c>
      <c r="T11" s="129"/>
      <c r="U11" s="130"/>
      <c r="V11" s="135">
        <f>T11-$E11</f>
        <v>0</v>
      </c>
      <c r="W11" s="135">
        <f>MAX(V11,0)</f>
        <v>0</v>
      </c>
      <c r="X11" s="135">
        <f>U11-$G11</f>
        <v>0</v>
      </c>
      <c r="Y11" s="137">
        <f>MIN(X11,0)</f>
        <v>0</v>
      </c>
      <c r="Z11" s="129"/>
      <c r="AA11" s="130"/>
      <c r="AB11" s="135">
        <f>Z11-$E11</f>
        <v>0</v>
      </c>
      <c r="AC11" s="135">
        <f>MAX(AB11,0)</f>
        <v>0</v>
      </c>
      <c r="AD11" s="135">
        <f>AA11-$G11</f>
        <v>0</v>
      </c>
      <c r="AE11" s="137">
        <f>MIN(AD11,0)</f>
        <v>0</v>
      </c>
      <c r="AF11" s="129"/>
      <c r="AG11" s="130"/>
      <c r="AH11" s="135">
        <f>AF11-$E11</f>
        <v>0</v>
      </c>
      <c r="AI11" s="135">
        <f>MAX(AH11,0)</f>
        <v>0</v>
      </c>
      <c r="AJ11" s="135">
        <f>AG11-$G11</f>
        <v>0</v>
      </c>
      <c r="AK11" s="137">
        <f>MIN(AJ11,0)</f>
        <v>0</v>
      </c>
      <c r="AL11" s="129"/>
      <c r="AM11" s="130"/>
      <c r="AN11" s="130"/>
      <c r="AO11" s="130"/>
      <c r="AP11" s="130"/>
      <c r="AQ11" s="130"/>
      <c r="AR11" s="130"/>
      <c r="AS11" s="130"/>
      <c r="AT11" s="130"/>
      <c r="AU11" s="132">
        <f t="shared" ref="AU11:AU31" si="0">AL11-$E11</f>
        <v>0</v>
      </c>
      <c r="AV11" s="132">
        <f t="shared" ref="AV11:AV31" si="1">AN11-$E11</f>
        <v>0</v>
      </c>
      <c r="AW11" s="132">
        <f>-((AT11-AS11)-(AQ11-AP11))</f>
        <v>0</v>
      </c>
      <c r="AX11" s="132">
        <f>MAX(AU11,AV11,AW11,0)</f>
        <v>0</v>
      </c>
      <c r="AY11" s="132" t="str">
        <f ca="1">IF(AX11&gt;0,OFFSET($AU$11,-2,MATCH(MAX(AU11:AW11),AU11:AW11,0)-1), OFFSET($AZ$11,-2,MATCH(MIN(AZ11:BB11),AZ11:BB11,0)-1))</f>
        <v>High Lapse</v>
      </c>
      <c r="AZ11" s="132">
        <f t="shared" ref="AZ11:AZ31" si="2">AM11-$G11</f>
        <v>0</v>
      </c>
      <c r="BA11" s="132">
        <f t="shared" ref="BA11:BA31" si="3">AO11-$G11</f>
        <v>0</v>
      </c>
      <c r="BB11" s="132">
        <f>AR11-$G11</f>
        <v>0</v>
      </c>
      <c r="BC11" s="132">
        <f ca="1">MIN(LOOKUP(AY11,$AZ$9:$BB$9,AZ11:BB11),0)</f>
        <v>0</v>
      </c>
      <c r="BD11" s="129"/>
      <c r="BE11" s="130"/>
      <c r="BF11" s="135">
        <f>BD11-$E11</f>
        <v>0</v>
      </c>
      <c r="BG11" s="135">
        <f>MAX(BF11,0)</f>
        <v>0</v>
      </c>
      <c r="BH11" s="135">
        <f>BE11-$G11</f>
        <v>0</v>
      </c>
      <c r="BI11" s="137">
        <f>MIN(BH11,0)</f>
        <v>0</v>
      </c>
      <c r="BJ11" s="129"/>
      <c r="BK11" s="130"/>
      <c r="BL11" s="130"/>
      <c r="BM11" s="130"/>
      <c r="BN11" s="135">
        <f>BJ11-$E11</f>
        <v>0</v>
      </c>
      <c r="BO11" s="135">
        <f>BL11-$E11</f>
        <v>0</v>
      </c>
      <c r="BP11" s="135">
        <f>MAX(BN11,BO11,0)</f>
        <v>0</v>
      </c>
      <c r="BQ11" s="132" t="str">
        <f ca="1">OFFSET($BN$11,-2,MATCH(MAX(BN11:BO11),BN11:BO11,0)-1)</f>
        <v>High conversion</v>
      </c>
      <c r="BR11" s="135">
        <f t="shared" ref="BR11:BR31" si="4">BK11-$G11</f>
        <v>0</v>
      </c>
      <c r="BS11" s="135">
        <f>BM11-$G11</f>
        <v>0</v>
      </c>
      <c r="BT11" s="132">
        <f ca="1">MIN(LOOKUP(BQ11,$BR$9:$BS$9,BR11:BS11),0)</f>
        <v>0</v>
      </c>
      <c r="BU11" s="129"/>
      <c r="BV11" s="130"/>
      <c r="BW11" s="130"/>
      <c r="BX11" s="135">
        <f>BU11</f>
        <v>0</v>
      </c>
      <c r="BY11" s="135">
        <f>MAX(BW11+BX11,0)</f>
        <v>0</v>
      </c>
      <c r="BZ11" s="135">
        <f>BV11-$G11</f>
        <v>0</v>
      </c>
      <c r="CA11" s="140">
        <f>MIN(BZ11,0)</f>
        <v>0</v>
      </c>
      <c r="CC11" s="137">
        <f t="shared" ref="CC11:CC31" si="5">M11</f>
        <v>0</v>
      </c>
      <c r="CD11" s="137">
        <f t="shared" ref="CD11:CD31" si="6">S11</f>
        <v>0</v>
      </c>
      <c r="CE11" s="137">
        <f t="shared" ref="CE11:CE31" si="7">Y11</f>
        <v>0</v>
      </c>
      <c r="CF11" s="137">
        <f t="shared" ref="CF11:CF31" si="8">AE11</f>
        <v>0</v>
      </c>
      <c r="CG11" s="137">
        <f t="shared" ref="CG11:CG31" si="9">AK11</f>
        <v>0</v>
      </c>
      <c r="CH11" s="226">
        <f t="shared" ref="CH11:CH31" ca="1" si="10">BC11</f>
        <v>0</v>
      </c>
      <c r="CI11" s="137">
        <f t="shared" ref="CI11:CI31" si="11">BI11</f>
        <v>0</v>
      </c>
      <c r="CJ11" s="137">
        <f ca="1">BT11</f>
        <v>0</v>
      </c>
      <c r="CK11" s="137">
        <f>CA11</f>
        <v>0</v>
      </c>
      <c r="CL11" s="227">
        <f t="array" aca="1" ref="CL11" ca="1">-((MMULT(MMULT(CC11:CK11,CorrMatrix1),TRANSPOSE(CC11:CK11)))^0.5)</f>
        <v>0</v>
      </c>
      <c r="CM11" s="144">
        <f t="shared" ref="CM11:CM31" ca="1" si="12">MAX(G11+CL11,0)</f>
        <v>0</v>
      </c>
    </row>
    <row r="12" spans="1:91" s="225" customFormat="1" x14ac:dyDescent="0.25">
      <c r="A12" s="228"/>
      <c r="B12" s="222"/>
      <c r="C12" s="223"/>
      <c r="D12" s="224"/>
      <c r="E12" s="129"/>
      <c r="F12" s="130"/>
      <c r="G12" s="130"/>
      <c r="H12" s="129"/>
      <c r="I12" s="130"/>
      <c r="J12" s="135">
        <f t="shared" ref="J12:J31" si="13">H12-$E12</f>
        <v>0</v>
      </c>
      <c r="K12" s="135">
        <f t="shared" ref="K12:K31" si="14">MAX(J12,0)</f>
        <v>0</v>
      </c>
      <c r="L12" s="135">
        <f t="shared" ref="L12:L31" si="15">I12-$G12</f>
        <v>0</v>
      </c>
      <c r="M12" s="137">
        <f t="shared" ref="M12:M31" si="16">MIN(L12,0)</f>
        <v>0</v>
      </c>
      <c r="N12" s="129"/>
      <c r="O12" s="130"/>
      <c r="P12" s="135">
        <f t="shared" ref="P12:P31" si="17">N12-$E12</f>
        <v>0</v>
      </c>
      <c r="Q12" s="135">
        <f t="shared" ref="Q12:Q31" si="18">MAX(P12,0)</f>
        <v>0</v>
      </c>
      <c r="R12" s="135">
        <f t="shared" ref="R12:R31" si="19">O12-$G12</f>
        <v>0</v>
      </c>
      <c r="S12" s="137">
        <f t="shared" ref="S12:S31" si="20">MIN(R12,0)</f>
        <v>0</v>
      </c>
      <c r="T12" s="129"/>
      <c r="U12" s="130"/>
      <c r="V12" s="135">
        <f t="shared" ref="V12:V31" si="21">T12-$E12</f>
        <v>0</v>
      </c>
      <c r="W12" s="135">
        <f t="shared" ref="W12:W31" si="22">MAX(V12,0)</f>
        <v>0</v>
      </c>
      <c r="X12" s="135">
        <f t="shared" ref="X12:X31" si="23">U12-$G12</f>
        <v>0</v>
      </c>
      <c r="Y12" s="137">
        <f t="shared" ref="Y12:Y31" si="24">MIN(X12,0)</f>
        <v>0</v>
      </c>
      <c r="Z12" s="129"/>
      <c r="AA12" s="130"/>
      <c r="AB12" s="135">
        <f t="shared" ref="AB12:AB31" si="25">Z12-$E12</f>
        <v>0</v>
      </c>
      <c r="AC12" s="135">
        <f t="shared" ref="AC12:AC31" si="26">MAX(AB12,0)</f>
        <v>0</v>
      </c>
      <c r="AD12" s="135">
        <f t="shared" ref="AD12:AD31" si="27">AA12-$G12</f>
        <v>0</v>
      </c>
      <c r="AE12" s="137">
        <f t="shared" ref="AE12:AE31" si="28">MIN(AD12,0)</f>
        <v>0</v>
      </c>
      <c r="AF12" s="129"/>
      <c r="AG12" s="130"/>
      <c r="AH12" s="135">
        <f t="shared" ref="AH12:AH31" si="29">AF12-$E12</f>
        <v>0</v>
      </c>
      <c r="AI12" s="135">
        <f t="shared" ref="AI12:AI31" si="30">MAX(AH12,0)</f>
        <v>0</v>
      </c>
      <c r="AJ12" s="135">
        <f t="shared" ref="AJ12:AJ31" si="31">AG12-$G12</f>
        <v>0</v>
      </c>
      <c r="AK12" s="137">
        <f t="shared" ref="AK12:AK31" si="32">MIN(AJ12,0)</f>
        <v>0</v>
      </c>
      <c r="AL12" s="129"/>
      <c r="AM12" s="130"/>
      <c r="AN12" s="130"/>
      <c r="AO12" s="130"/>
      <c r="AP12" s="130"/>
      <c r="AQ12" s="130"/>
      <c r="AR12" s="130"/>
      <c r="AS12" s="130"/>
      <c r="AT12" s="130"/>
      <c r="AU12" s="132">
        <f t="shared" si="0"/>
        <v>0</v>
      </c>
      <c r="AV12" s="132">
        <f t="shared" si="1"/>
        <v>0</v>
      </c>
      <c r="AW12" s="132">
        <f t="shared" ref="AW12:AW31" si="33">-((AT12-AS12)-(AQ12-AP12))</f>
        <v>0</v>
      </c>
      <c r="AX12" s="132">
        <f t="shared" ref="AX12:AX31" si="34">MAX(AU12,AV12,AW12,0)</f>
        <v>0</v>
      </c>
      <c r="AY12" s="132" t="str">
        <f t="shared" ref="AY12:AY31" ca="1" si="35">IF(AX12&gt;0,OFFSET($AU$11,-2,MATCH(MAX(AU12:AW12),AU12:AW12,0)-1), OFFSET($AZ$11,-2,MATCH(MIN(AZ12:BB12),AZ12:BB12,0)-1))</f>
        <v>High Lapse</v>
      </c>
      <c r="AZ12" s="132">
        <f t="shared" si="2"/>
        <v>0</v>
      </c>
      <c r="BA12" s="132">
        <f t="shared" si="3"/>
        <v>0</v>
      </c>
      <c r="BB12" s="132">
        <f>AR12-$G12</f>
        <v>0</v>
      </c>
      <c r="BC12" s="132">
        <f t="shared" ref="BC12:BC31" ca="1" si="36">MIN(LOOKUP(AY12,$AZ$9:$BB$9,AZ12:BB12),0)</f>
        <v>0</v>
      </c>
      <c r="BD12" s="129"/>
      <c r="BE12" s="130"/>
      <c r="BF12" s="135">
        <f t="shared" ref="BF12:BF31" si="37">BD12-$E12</f>
        <v>0</v>
      </c>
      <c r="BG12" s="135">
        <f t="shared" ref="BG12:BG31" si="38">MAX(BF12,0)</f>
        <v>0</v>
      </c>
      <c r="BH12" s="135">
        <f t="shared" ref="BH12:BH31" si="39">BE12-$G12</f>
        <v>0</v>
      </c>
      <c r="BI12" s="137">
        <f t="shared" ref="BI12:BI31" si="40">MIN(BH12,0)</f>
        <v>0</v>
      </c>
      <c r="BJ12" s="129"/>
      <c r="BK12" s="130"/>
      <c r="BL12" s="130"/>
      <c r="BM12" s="130"/>
      <c r="BN12" s="135">
        <f t="shared" ref="BN12:BN31" si="41">BJ12-$E12</f>
        <v>0</v>
      </c>
      <c r="BO12" s="135">
        <f t="shared" ref="BO12:BO31" si="42">BL12-$E12</f>
        <v>0</v>
      </c>
      <c r="BP12" s="135">
        <f t="shared" ref="BP12:BP31" si="43">MAX(BN12,BO12,0)</f>
        <v>0</v>
      </c>
      <c r="BQ12" s="132" t="str">
        <f t="shared" ref="BQ12:BQ31" ca="1" si="44">OFFSET($BN$11,-2,MATCH(MAX(BN12:BO12),BN12:BO12,0)-1)</f>
        <v>High conversion</v>
      </c>
      <c r="BR12" s="135">
        <f t="shared" si="4"/>
        <v>0</v>
      </c>
      <c r="BS12" s="135">
        <f>BM12-$G12</f>
        <v>0</v>
      </c>
      <c r="BT12" s="132">
        <f t="shared" ref="BT12:BT31" ca="1" si="45">MIN(LOOKUP(BQ12,$BR$9:$BS$9,BR12:BS12),0)</f>
        <v>0</v>
      </c>
      <c r="BU12" s="129"/>
      <c r="BV12" s="130"/>
      <c r="BW12" s="130"/>
      <c r="BX12" s="135">
        <f t="shared" ref="BX12:BX31" si="46">BU12</f>
        <v>0</v>
      </c>
      <c r="BY12" s="135">
        <f t="shared" ref="BY12:BY31" si="47">MAX(BW12+BX12,0)</f>
        <v>0</v>
      </c>
      <c r="BZ12" s="135">
        <f t="shared" ref="BZ12:BZ31" si="48">BV12-$G12</f>
        <v>0</v>
      </c>
      <c r="CA12" s="140">
        <f t="shared" ref="CA12:CA31" si="49">MIN(BZ12,0)</f>
        <v>0</v>
      </c>
      <c r="CC12" s="137">
        <f t="shared" si="5"/>
        <v>0</v>
      </c>
      <c r="CD12" s="137">
        <f t="shared" si="6"/>
        <v>0</v>
      </c>
      <c r="CE12" s="137">
        <f t="shared" si="7"/>
        <v>0</v>
      </c>
      <c r="CF12" s="137">
        <f t="shared" si="8"/>
        <v>0</v>
      </c>
      <c r="CG12" s="137">
        <f t="shared" si="9"/>
        <v>0</v>
      </c>
      <c r="CH12" s="226">
        <f t="shared" ca="1" si="10"/>
        <v>0</v>
      </c>
      <c r="CI12" s="137">
        <f t="shared" si="11"/>
        <v>0</v>
      </c>
      <c r="CJ12" s="137">
        <f t="shared" ref="CJ12:CJ31" ca="1" si="50">BT12</f>
        <v>0</v>
      </c>
      <c r="CK12" s="137">
        <f t="shared" ref="CK12:CK31" si="51">CA12</f>
        <v>0</v>
      </c>
      <c r="CL12" s="227">
        <f t="array" aca="1" ref="CL12" ca="1">-((MMULT(MMULT(CC12:CK12,CorrMatrix1),TRANSPOSE(CC12:CK12)))^0.5)</f>
        <v>0</v>
      </c>
      <c r="CM12" s="144">
        <f t="shared" ca="1" si="12"/>
        <v>0</v>
      </c>
    </row>
    <row r="13" spans="1:91" s="225" customFormat="1" x14ac:dyDescent="0.25">
      <c r="A13" s="221"/>
      <c r="B13" s="222"/>
      <c r="C13" s="223"/>
      <c r="D13" s="224"/>
      <c r="E13" s="129"/>
      <c r="F13" s="130"/>
      <c r="G13" s="130"/>
      <c r="H13" s="129"/>
      <c r="I13" s="130"/>
      <c r="J13" s="135">
        <f t="shared" si="13"/>
        <v>0</v>
      </c>
      <c r="K13" s="135">
        <f t="shared" si="14"/>
        <v>0</v>
      </c>
      <c r="L13" s="135">
        <f t="shared" si="15"/>
        <v>0</v>
      </c>
      <c r="M13" s="137">
        <f t="shared" si="16"/>
        <v>0</v>
      </c>
      <c r="N13" s="129"/>
      <c r="O13" s="130"/>
      <c r="P13" s="135">
        <f t="shared" si="17"/>
        <v>0</v>
      </c>
      <c r="Q13" s="135">
        <f t="shared" si="18"/>
        <v>0</v>
      </c>
      <c r="R13" s="135">
        <f t="shared" si="19"/>
        <v>0</v>
      </c>
      <c r="S13" s="137">
        <f t="shared" si="20"/>
        <v>0</v>
      </c>
      <c r="T13" s="129"/>
      <c r="U13" s="130"/>
      <c r="V13" s="135">
        <f t="shared" si="21"/>
        <v>0</v>
      </c>
      <c r="W13" s="135">
        <f t="shared" si="22"/>
        <v>0</v>
      </c>
      <c r="X13" s="135">
        <f t="shared" si="23"/>
        <v>0</v>
      </c>
      <c r="Y13" s="137">
        <f t="shared" si="24"/>
        <v>0</v>
      </c>
      <c r="Z13" s="129"/>
      <c r="AA13" s="130"/>
      <c r="AB13" s="135">
        <f t="shared" si="25"/>
        <v>0</v>
      </c>
      <c r="AC13" s="135">
        <f t="shared" si="26"/>
        <v>0</v>
      </c>
      <c r="AD13" s="135">
        <f t="shared" si="27"/>
        <v>0</v>
      </c>
      <c r="AE13" s="137">
        <f t="shared" si="28"/>
        <v>0</v>
      </c>
      <c r="AF13" s="129"/>
      <c r="AG13" s="130"/>
      <c r="AH13" s="135">
        <f t="shared" si="29"/>
        <v>0</v>
      </c>
      <c r="AI13" s="135">
        <f t="shared" si="30"/>
        <v>0</v>
      </c>
      <c r="AJ13" s="135">
        <f t="shared" si="31"/>
        <v>0</v>
      </c>
      <c r="AK13" s="137">
        <f t="shared" si="32"/>
        <v>0</v>
      </c>
      <c r="AL13" s="129"/>
      <c r="AM13" s="130"/>
      <c r="AN13" s="130"/>
      <c r="AO13" s="130"/>
      <c r="AP13" s="130"/>
      <c r="AQ13" s="130"/>
      <c r="AR13" s="130"/>
      <c r="AS13" s="130"/>
      <c r="AT13" s="130"/>
      <c r="AU13" s="132">
        <f t="shared" si="0"/>
        <v>0</v>
      </c>
      <c r="AV13" s="132">
        <f t="shared" si="1"/>
        <v>0</v>
      </c>
      <c r="AW13" s="132">
        <f t="shared" si="33"/>
        <v>0</v>
      </c>
      <c r="AX13" s="132">
        <f t="shared" si="34"/>
        <v>0</v>
      </c>
      <c r="AY13" s="132" t="str">
        <f t="shared" ca="1" si="35"/>
        <v>High Lapse</v>
      </c>
      <c r="AZ13" s="132">
        <f t="shared" si="2"/>
        <v>0</v>
      </c>
      <c r="BA13" s="132">
        <f t="shared" si="3"/>
        <v>0</v>
      </c>
      <c r="BB13" s="132">
        <f t="shared" ref="BB13:BB31" si="52">AR13-$G13</f>
        <v>0</v>
      </c>
      <c r="BC13" s="132">
        <f t="shared" ca="1" si="36"/>
        <v>0</v>
      </c>
      <c r="BD13" s="129"/>
      <c r="BE13" s="130"/>
      <c r="BF13" s="135">
        <f t="shared" si="37"/>
        <v>0</v>
      </c>
      <c r="BG13" s="135">
        <f t="shared" si="38"/>
        <v>0</v>
      </c>
      <c r="BH13" s="135">
        <f t="shared" si="39"/>
        <v>0</v>
      </c>
      <c r="BI13" s="137">
        <f t="shared" si="40"/>
        <v>0</v>
      </c>
      <c r="BJ13" s="129"/>
      <c r="BK13" s="130"/>
      <c r="BL13" s="130"/>
      <c r="BM13" s="130"/>
      <c r="BN13" s="135">
        <f t="shared" si="41"/>
        <v>0</v>
      </c>
      <c r="BO13" s="135">
        <f t="shared" si="42"/>
        <v>0</v>
      </c>
      <c r="BP13" s="135">
        <f t="shared" si="43"/>
        <v>0</v>
      </c>
      <c r="BQ13" s="132" t="str">
        <f t="shared" ca="1" si="44"/>
        <v>High conversion</v>
      </c>
      <c r="BR13" s="135">
        <f t="shared" si="4"/>
        <v>0</v>
      </c>
      <c r="BS13" s="135">
        <f t="shared" ref="BS13:BS31" si="53">BM13-$G13</f>
        <v>0</v>
      </c>
      <c r="BT13" s="132">
        <f t="shared" ca="1" si="45"/>
        <v>0</v>
      </c>
      <c r="BU13" s="129"/>
      <c r="BV13" s="130"/>
      <c r="BW13" s="130"/>
      <c r="BX13" s="135">
        <f t="shared" si="46"/>
        <v>0</v>
      </c>
      <c r="BY13" s="135">
        <f t="shared" si="47"/>
        <v>0</v>
      </c>
      <c r="BZ13" s="135">
        <f t="shared" si="48"/>
        <v>0</v>
      </c>
      <c r="CA13" s="140">
        <f t="shared" si="49"/>
        <v>0</v>
      </c>
      <c r="CC13" s="137">
        <f t="shared" si="5"/>
        <v>0</v>
      </c>
      <c r="CD13" s="137">
        <f t="shared" si="6"/>
        <v>0</v>
      </c>
      <c r="CE13" s="137">
        <f t="shared" si="7"/>
        <v>0</v>
      </c>
      <c r="CF13" s="137">
        <f t="shared" si="8"/>
        <v>0</v>
      </c>
      <c r="CG13" s="137">
        <f t="shared" si="9"/>
        <v>0</v>
      </c>
      <c r="CH13" s="226">
        <f t="shared" ca="1" si="10"/>
        <v>0</v>
      </c>
      <c r="CI13" s="137">
        <f t="shared" si="11"/>
        <v>0</v>
      </c>
      <c r="CJ13" s="137">
        <f t="shared" ca="1" si="50"/>
        <v>0</v>
      </c>
      <c r="CK13" s="137">
        <f t="shared" si="51"/>
        <v>0</v>
      </c>
      <c r="CL13" s="227">
        <f t="array" aca="1" ref="CL13" ca="1">-((MMULT(MMULT(CC13:CK13,CorrMatrix1),TRANSPOSE(CC13:CK13)))^0.5)</f>
        <v>0</v>
      </c>
      <c r="CM13" s="144">
        <f t="shared" ca="1" si="12"/>
        <v>0</v>
      </c>
    </row>
    <row r="14" spans="1:91" s="225" customFormat="1" x14ac:dyDescent="0.25">
      <c r="A14" s="229"/>
      <c r="B14" s="230"/>
      <c r="C14" s="231"/>
      <c r="D14" s="224"/>
      <c r="E14" s="129"/>
      <c r="F14" s="130"/>
      <c r="G14" s="130"/>
      <c r="H14" s="129"/>
      <c r="I14" s="130"/>
      <c r="J14" s="135">
        <f t="shared" si="13"/>
        <v>0</v>
      </c>
      <c r="K14" s="135">
        <f t="shared" si="14"/>
        <v>0</v>
      </c>
      <c r="L14" s="135">
        <f t="shared" si="15"/>
        <v>0</v>
      </c>
      <c r="M14" s="137">
        <f t="shared" si="16"/>
        <v>0</v>
      </c>
      <c r="N14" s="129"/>
      <c r="O14" s="130"/>
      <c r="P14" s="135">
        <f t="shared" si="17"/>
        <v>0</v>
      </c>
      <c r="Q14" s="135">
        <f t="shared" si="18"/>
        <v>0</v>
      </c>
      <c r="R14" s="135">
        <f t="shared" si="19"/>
        <v>0</v>
      </c>
      <c r="S14" s="137">
        <f t="shared" si="20"/>
        <v>0</v>
      </c>
      <c r="T14" s="129"/>
      <c r="U14" s="130"/>
      <c r="V14" s="135">
        <f t="shared" si="21"/>
        <v>0</v>
      </c>
      <c r="W14" s="135">
        <f t="shared" si="22"/>
        <v>0</v>
      </c>
      <c r="X14" s="135">
        <f t="shared" si="23"/>
        <v>0</v>
      </c>
      <c r="Y14" s="137">
        <f t="shared" si="24"/>
        <v>0</v>
      </c>
      <c r="Z14" s="129"/>
      <c r="AA14" s="130"/>
      <c r="AB14" s="135">
        <f t="shared" si="25"/>
        <v>0</v>
      </c>
      <c r="AC14" s="135">
        <f t="shared" si="26"/>
        <v>0</v>
      </c>
      <c r="AD14" s="135">
        <f t="shared" si="27"/>
        <v>0</v>
      </c>
      <c r="AE14" s="137">
        <f t="shared" si="28"/>
        <v>0</v>
      </c>
      <c r="AF14" s="129"/>
      <c r="AG14" s="130"/>
      <c r="AH14" s="135">
        <f t="shared" si="29"/>
        <v>0</v>
      </c>
      <c r="AI14" s="135">
        <f t="shared" si="30"/>
        <v>0</v>
      </c>
      <c r="AJ14" s="135">
        <f t="shared" si="31"/>
        <v>0</v>
      </c>
      <c r="AK14" s="137">
        <f t="shared" si="32"/>
        <v>0</v>
      </c>
      <c r="AL14" s="129"/>
      <c r="AM14" s="130"/>
      <c r="AN14" s="130"/>
      <c r="AO14" s="130"/>
      <c r="AP14" s="130"/>
      <c r="AQ14" s="130"/>
      <c r="AR14" s="130"/>
      <c r="AS14" s="130"/>
      <c r="AT14" s="130"/>
      <c r="AU14" s="132">
        <f t="shared" si="0"/>
        <v>0</v>
      </c>
      <c r="AV14" s="132">
        <f t="shared" si="1"/>
        <v>0</v>
      </c>
      <c r="AW14" s="132">
        <f t="shared" si="33"/>
        <v>0</v>
      </c>
      <c r="AX14" s="132">
        <f t="shared" si="34"/>
        <v>0</v>
      </c>
      <c r="AY14" s="132" t="str">
        <f t="shared" ca="1" si="35"/>
        <v>High Lapse</v>
      </c>
      <c r="AZ14" s="132">
        <f t="shared" si="2"/>
        <v>0</v>
      </c>
      <c r="BA14" s="132">
        <f t="shared" si="3"/>
        <v>0</v>
      </c>
      <c r="BB14" s="132">
        <f t="shared" si="52"/>
        <v>0</v>
      </c>
      <c r="BC14" s="132">
        <f t="shared" ca="1" si="36"/>
        <v>0</v>
      </c>
      <c r="BD14" s="129"/>
      <c r="BE14" s="130"/>
      <c r="BF14" s="135">
        <f t="shared" si="37"/>
        <v>0</v>
      </c>
      <c r="BG14" s="135">
        <f t="shared" si="38"/>
        <v>0</v>
      </c>
      <c r="BH14" s="135">
        <f t="shared" si="39"/>
        <v>0</v>
      </c>
      <c r="BI14" s="137">
        <f t="shared" si="40"/>
        <v>0</v>
      </c>
      <c r="BJ14" s="129"/>
      <c r="BK14" s="130"/>
      <c r="BL14" s="130"/>
      <c r="BM14" s="130"/>
      <c r="BN14" s="135">
        <f t="shared" si="41"/>
        <v>0</v>
      </c>
      <c r="BO14" s="135">
        <f t="shared" si="42"/>
        <v>0</v>
      </c>
      <c r="BP14" s="135">
        <f t="shared" si="43"/>
        <v>0</v>
      </c>
      <c r="BQ14" s="132" t="str">
        <f t="shared" ca="1" si="44"/>
        <v>High conversion</v>
      </c>
      <c r="BR14" s="135">
        <f t="shared" si="4"/>
        <v>0</v>
      </c>
      <c r="BS14" s="135">
        <f t="shared" si="53"/>
        <v>0</v>
      </c>
      <c r="BT14" s="132">
        <f t="shared" ca="1" si="45"/>
        <v>0</v>
      </c>
      <c r="BU14" s="129"/>
      <c r="BV14" s="130"/>
      <c r="BW14" s="130"/>
      <c r="BX14" s="135">
        <f t="shared" si="46"/>
        <v>0</v>
      </c>
      <c r="BY14" s="135">
        <f t="shared" si="47"/>
        <v>0</v>
      </c>
      <c r="BZ14" s="135">
        <f t="shared" si="48"/>
        <v>0</v>
      </c>
      <c r="CA14" s="140">
        <f t="shared" si="49"/>
        <v>0</v>
      </c>
      <c r="CC14" s="137">
        <f t="shared" si="5"/>
        <v>0</v>
      </c>
      <c r="CD14" s="137">
        <f t="shared" si="6"/>
        <v>0</v>
      </c>
      <c r="CE14" s="137">
        <f t="shared" si="7"/>
        <v>0</v>
      </c>
      <c r="CF14" s="137">
        <f t="shared" si="8"/>
        <v>0</v>
      </c>
      <c r="CG14" s="137">
        <f t="shared" si="9"/>
        <v>0</v>
      </c>
      <c r="CH14" s="226">
        <f t="shared" ca="1" si="10"/>
        <v>0</v>
      </c>
      <c r="CI14" s="137">
        <f t="shared" si="11"/>
        <v>0</v>
      </c>
      <c r="CJ14" s="137">
        <f t="shared" ca="1" si="50"/>
        <v>0</v>
      </c>
      <c r="CK14" s="137">
        <f t="shared" si="51"/>
        <v>0</v>
      </c>
      <c r="CL14" s="227">
        <f t="array" aca="1" ref="CL14" ca="1">-((MMULT(MMULT(CC14:CK14,CorrMatrix1),TRANSPOSE(CC14:CK14)))^0.5)</f>
        <v>0</v>
      </c>
      <c r="CM14" s="144">
        <f t="shared" ca="1" si="12"/>
        <v>0</v>
      </c>
    </row>
    <row r="15" spans="1:91" s="225" customFormat="1" x14ac:dyDescent="0.25">
      <c r="A15" s="229"/>
      <c r="B15" s="230"/>
      <c r="C15" s="231"/>
      <c r="D15" s="224"/>
      <c r="E15" s="129"/>
      <c r="F15" s="130"/>
      <c r="G15" s="130"/>
      <c r="H15" s="129"/>
      <c r="I15" s="130"/>
      <c r="J15" s="135">
        <f t="shared" ref="J15:J24" si="54">H15-$E15</f>
        <v>0</v>
      </c>
      <c r="K15" s="135">
        <f t="shared" si="14"/>
        <v>0</v>
      </c>
      <c r="L15" s="135">
        <f t="shared" ref="L15:L24" si="55">I15-$G15</f>
        <v>0</v>
      </c>
      <c r="M15" s="137">
        <f t="shared" si="16"/>
        <v>0</v>
      </c>
      <c r="N15" s="129"/>
      <c r="O15" s="130"/>
      <c r="P15" s="135">
        <f t="shared" ref="P15:P23" si="56">N15-$E15</f>
        <v>0</v>
      </c>
      <c r="Q15" s="135">
        <f t="shared" si="18"/>
        <v>0</v>
      </c>
      <c r="R15" s="135">
        <f t="shared" ref="R15:R23" si="57">O15-$G15</f>
        <v>0</v>
      </c>
      <c r="S15" s="137">
        <f t="shared" si="20"/>
        <v>0</v>
      </c>
      <c r="T15" s="129"/>
      <c r="U15" s="130"/>
      <c r="V15" s="135">
        <f t="shared" ref="V15:V23" si="58">T15-$E15</f>
        <v>0</v>
      </c>
      <c r="W15" s="135">
        <f t="shared" si="22"/>
        <v>0</v>
      </c>
      <c r="X15" s="135">
        <f t="shared" ref="X15:X23" si="59">U15-$G15</f>
        <v>0</v>
      </c>
      <c r="Y15" s="137">
        <f t="shared" si="24"/>
        <v>0</v>
      </c>
      <c r="Z15" s="129"/>
      <c r="AA15" s="130"/>
      <c r="AB15" s="135">
        <f t="shared" ref="AB15:AB23" si="60">Z15-$E15</f>
        <v>0</v>
      </c>
      <c r="AC15" s="135">
        <f t="shared" si="26"/>
        <v>0</v>
      </c>
      <c r="AD15" s="135">
        <f t="shared" ref="AD15:AD23" si="61">AA15-$G15</f>
        <v>0</v>
      </c>
      <c r="AE15" s="137">
        <f t="shared" si="28"/>
        <v>0</v>
      </c>
      <c r="AF15" s="129"/>
      <c r="AG15" s="130"/>
      <c r="AH15" s="135">
        <f t="shared" ref="AH15:AH23" si="62">AF15-$E15</f>
        <v>0</v>
      </c>
      <c r="AI15" s="135">
        <f t="shared" si="30"/>
        <v>0</v>
      </c>
      <c r="AJ15" s="135">
        <f t="shared" ref="AJ15:AJ23" si="63">AG15-$G15</f>
        <v>0</v>
      </c>
      <c r="AK15" s="137">
        <f t="shared" si="32"/>
        <v>0</v>
      </c>
      <c r="AL15" s="129"/>
      <c r="AM15" s="130"/>
      <c r="AN15" s="130"/>
      <c r="AO15" s="130"/>
      <c r="AP15" s="130"/>
      <c r="AQ15" s="130"/>
      <c r="AR15" s="130"/>
      <c r="AS15" s="130"/>
      <c r="AT15" s="130"/>
      <c r="AU15" s="132">
        <f t="shared" si="0"/>
        <v>0</v>
      </c>
      <c r="AV15" s="132">
        <f t="shared" si="1"/>
        <v>0</v>
      </c>
      <c r="AW15" s="132">
        <f t="shared" si="33"/>
        <v>0</v>
      </c>
      <c r="AX15" s="132">
        <f t="shared" ref="AX15:AX23" si="64">MAX(AU15,AV15,AW15,0)</f>
        <v>0</v>
      </c>
      <c r="AY15" s="132" t="str">
        <f t="shared" ca="1" si="35"/>
        <v>High Lapse</v>
      </c>
      <c r="AZ15" s="132">
        <f t="shared" si="2"/>
        <v>0</v>
      </c>
      <c r="BA15" s="132">
        <f t="shared" si="3"/>
        <v>0</v>
      </c>
      <c r="BB15" s="132">
        <f t="shared" ref="BB15:BB23" si="65">AR15-$G15</f>
        <v>0</v>
      </c>
      <c r="BC15" s="132">
        <f t="shared" ref="BC15:BC23" ca="1" si="66">MIN(LOOKUP(AY15,$AZ$9:$BB$9,AZ15:BB15),0)</f>
        <v>0</v>
      </c>
      <c r="BD15" s="129"/>
      <c r="BE15" s="130"/>
      <c r="BF15" s="135">
        <f t="shared" ref="BF15:BF23" si="67">BD15-$E15</f>
        <v>0</v>
      </c>
      <c r="BG15" s="135">
        <f t="shared" si="38"/>
        <v>0</v>
      </c>
      <c r="BH15" s="135">
        <f t="shared" ref="BH15:BH23" si="68">BE15-$G15</f>
        <v>0</v>
      </c>
      <c r="BI15" s="137">
        <f t="shared" si="40"/>
        <v>0</v>
      </c>
      <c r="BJ15" s="129"/>
      <c r="BK15" s="130"/>
      <c r="BL15" s="130"/>
      <c r="BM15" s="130"/>
      <c r="BN15" s="135">
        <f t="shared" ref="BN15:BN23" si="69">BJ15-$E15</f>
        <v>0</v>
      </c>
      <c r="BO15" s="135">
        <f t="shared" si="42"/>
        <v>0</v>
      </c>
      <c r="BP15" s="135">
        <f t="shared" si="43"/>
        <v>0</v>
      </c>
      <c r="BQ15" s="132" t="str">
        <f t="shared" ca="1" si="44"/>
        <v>High conversion</v>
      </c>
      <c r="BR15" s="135">
        <f t="shared" si="4"/>
        <v>0</v>
      </c>
      <c r="BS15" s="135">
        <f t="shared" si="53"/>
        <v>0</v>
      </c>
      <c r="BT15" s="132">
        <f t="shared" ca="1" si="45"/>
        <v>0</v>
      </c>
      <c r="BU15" s="129"/>
      <c r="BV15" s="130"/>
      <c r="BW15" s="130"/>
      <c r="BX15" s="135">
        <f t="shared" si="46"/>
        <v>0</v>
      </c>
      <c r="BY15" s="135">
        <f t="shared" ref="BY15:BY23" si="70">MAX(BW15+BX15,0)</f>
        <v>0</v>
      </c>
      <c r="BZ15" s="135">
        <f t="shared" ref="BZ15:BZ23" si="71">BV15-$G15</f>
        <v>0</v>
      </c>
      <c r="CA15" s="140">
        <f t="shared" si="49"/>
        <v>0</v>
      </c>
      <c r="CC15" s="137">
        <f t="shared" si="5"/>
        <v>0</v>
      </c>
      <c r="CD15" s="137">
        <f t="shared" si="6"/>
        <v>0</v>
      </c>
      <c r="CE15" s="137">
        <f t="shared" si="7"/>
        <v>0</v>
      </c>
      <c r="CF15" s="137">
        <f t="shared" si="8"/>
        <v>0</v>
      </c>
      <c r="CG15" s="137">
        <f t="shared" si="9"/>
        <v>0</v>
      </c>
      <c r="CH15" s="226">
        <f t="shared" ca="1" si="10"/>
        <v>0</v>
      </c>
      <c r="CI15" s="137">
        <f t="shared" si="11"/>
        <v>0</v>
      </c>
      <c r="CJ15" s="137">
        <f t="shared" ca="1" si="50"/>
        <v>0</v>
      </c>
      <c r="CK15" s="137">
        <f t="shared" si="51"/>
        <v>0</v>
      </c>
      <c r="CL15" s="227">
        <f t="array" aca="1" ref="CL15" ca="1">-((MMULT(MMULT(CC15:CK15,CorrMatrix1),TRANSPOSE(CC15:CK15)))^0.5)</f>
        <v>0</v>
      </c>
      <c r="CM15" s="144">
        <f t="shared" ca="1" si="12"/>
        <v>0</v>
      </c>
    </row>
    <row r="16" spans="1:91" s="225" customFormat="1" x14ac:dyDescent="0.25">
      <c r="A16" s="229"/>
      <c r="B16" s="230"/>
      <c r="C16" s="231"/>
      <c r="D16" s="224"/>
      <c r="E16" s="129"/>
      <c r="F16" s="130"/>
      <c r="G16" s="130"/>
      <c r="H16" s="129"/>
      <c r="I16" s="130"/>
      <c r="J16" s="135">
        <f t="shared" si="54"/>
        <v>0</v>
      </c>
      <c r="K16" s="135">
        <f t="shared" si="14"/>
        <v>0</v>
      </c>
      <c r="L16" s="135">
        <f t="shared" si="55"/>
        <v>0</v>
      </c>
      <c r="M16" s="137">
        <f t="shared" si="16"/>
        <v>0</v>
      </c>
      <c r="N16" s="129"/>
      <c r="O16" s="130"/>
      <c r="P16" s="135">
        <f t="shared" si="56"/>
        <v>0</v>
      </c>
      <c r="Q16" s="135">
        <f t="shared" si="18"/>
        <v>0</v>
      </c>
      <c r="R16" s="135">
        <f t="shared" si="57"/>
        <v>0</v>
      </c>
      <c r="S16" s="137">
        <f t="shared" si="20"/>
        <v>0</v>
      </c>
      <c r="T16" s="129"/>
      <c r="U16" s="130"/>
      <c r="V16" s="135">
        <f t="shared" si="58"/>
        <v>0</v>
      </c>
      <c r="W16" s="135">
        <f t="shared" si="22"/>
        <v>0</v>
      </c>
      <c r="X16" s="135">
        <f t="shared" si="59"/>
        <v>0</v>
      </c>
      <c r="Y16" s="137">
        <f t="shared" si="24"/>
        <v>0</v>
      </c>
      <c r="Z16" s="129"/>
      <c r="AA16" s="130"/>
      <c r="AB16" s="135">
        <f t="shared" si="60"/>
        <v>0</v>
      </c>
      <c r="AC16" s="135">
        <f t="shared" si="26"/>
        <v>0</v>
      </c>
      <c r="AD16" s="135">
        <f t="shared" si="61"/>
        <v>0</v>
      </c>
      <c r="AE16" s="137">
        <f t="shared" si="28"/>
        <v>0</v>
      </c>
      <c r="AF16" s="129"/>
      <c r="AG16" s="130"/>
      <c r="AH16" s="135">
        <f t="shared" si="62"/>
        <v>0</v>
      </c>
      <c r="AI16" s="135">
        <f t="shared" si="30"/>
        <v>0</v>
      </c>
      <c r="AJ16" s="135">
        <f t="shared" si="63"/>
        <v>0</v>
      </c>
      <c r="AK16" s="137">
        <f t="shared" si="32"/>
        <v>0</v>
      </c>
      <c r="AL16" s="129"/>
      <c r="AM16" s="130"/>
      <c r="AN16" s="130"/>
      <c r="AO16" s="130"/>
      <c r="AP16" s="130"/>
      <c r="AQ16" s="130"/>
      <c r="AR16" s="130"/>
      <c r="AS16" s="130"/>
      <c r="AT16" s="130"/>
      <c r="AU16" s="132">
        <f t="shared" si="0"/>
        <v>0</v>
      </c>
      <c r="AV16" s="132">
        <f t="shared" si="1"/>
        <v>0</v>
      </c>
      <c r="AW16" s="132">
        <f t="shared" si="33"/>
        <v>0</v>
      </c>
      <c r="AX16" s="132">
        <f t="shared" si="64"/>
        <v>0</v>
      </c>
      <c r="AY16" s="132" t="str">
        <f t="shared" ca="1" si="35"/>
        <v>High Lapse</v>
      </c>
      <c r="AZ16" s="132">
        <f t="shared" si="2"/>
        <v>0</v>
      </c>
      <c r="BA16" s="132">
        <f t="shared" si="3"/>
        <v>0</v>
      </c>
      <c r="BB16" s="132">
        <f t="shared" si="65"/>
        <v>0</v>
      </c>
      <c r="BC16" s="132">
        <f t="shared" ca="1" si="66"/>
        <v>0</v>
      </c>
      <c r="BD16" s="129"/>
      <c r="BE16" s="130"/>
      <c r="BF16" s="135">
        <f t="shared" si="67"/>
        <v>0</v>
      </c>
      <c r="BG16" s="135">
        <f t="shared" si="38"/>
        <v>0</v>
      </c>
      <c r="BH16" s="135">
        <f t="shared" si="68"/>
        <v>0</v>
      </c>
      <c r="BI16" s="137">
        <f t="shared" si="40"/>
        <v>0</v>
      </c>
      <c r="BJ16" s="129"/>
      <c r="BK16" s="130"/>
      <c r="BL16" s="130"/>
      <c r="BM16" s="130"/>
      <c r="BN16" s="135">
        <f t="shared" si="69"/>
        <v>0</v>
      </c>
      <c r="BO16" s="135">
        <f t="shared" si="42"/>
        <v>0</v>
      </c>
      <c r="BP16" s="135">
        <f t="shared" si="43"/>
        <v>0</v>
      </c>
      <c r="BQ16" s="132" t="str">
        <f t="shared" ca="1" si="44"/>
        <v>High conversion</v>
      </c>
      <c r="BR16" s="135">
        <f t="shared" si="4"/>
        <v>0</v>
      </c>
      <c r="BS16" s="135">
        <f t="shared" si="53"/>
        <v>0</v>
      </c>
      <c r="BT16" s="132">
        <f t="shared" ca="1" si="45"/>
        <v>0</v>
      </c>
      <c r="BU16" s="129"/>
      <c r="BV16" s="130"/>
      <c r="BW16" s="130"/>
      <c r="BX16" s="135">
        <f t="shared" si="46"/>
        <v>0</v>
      </c>
      <c r="BY16" s="135">
        <f t="shared" si="70"/>
        <v>0</v>
      </c>
      <c r="BZ16" s="135">
        <f t="shared" si="71"/>
        <v>0</v>
      </c>
      <c r="CA16" s="140">
        <f t="shared" si="49"/>
        <v>0</v>
      </c>
      <c r="CC16" s="137">
        <f t="shared" si="5"/>
        <v>0</v>
      </c>
      <c r="CD16" s="137">
        <f t="shared" si="6"/>
        <v>0</v>
      </c>
      <c r="CE16" s="137">
        <f t="shared" si="7"/>
        <v>0</v>
      </c>
      <c r="CF16" s="137">
        <f t="shared" si="8"/>
        <v>0</v>
      </c>
      <c r="CG16" s="137">
        <f t="shared" si="9"/>
        <v>0</v>
      </c>
      <c r="CH16" s="226">
        <f t="shared" ca="1" si="10"/>
        <v>0</v>
      </c>
      <c r="CI16" s="137">
        <f t="shared" si="11"/>
        <v>0</v>
      </c>
      <c r="CJ16" s="137">
        <f t="shared" ca="1" si="50"/>
        <v>0</v>
      </c>
      <c r="CK16" s="137">
        <f t="shared" si="51"/>
        <v>0</v>
      </c>
      <c r="CL16" s="227">
        <f t="array" aca="1" ref="CL16" ca="1">-((MMULT(MMULT(CC16:CK16,CorrMatrix1),TRANSPOSE(CC16:CK16)))^0.5)</f>
        <v>0</v>
      </c>
      <c r="CM16" s="144">
        <f t="shared" ca="1" si="12"/>
        <v>0</v>
      </c>
    </row>
    <row r="17" spans="1:91" s="225" customFormat="1" x14ac:dyDescent="0.25">
      <c r="A17" s="229"/>
      <c r="B17" s="230"/>
      <c r="C17" s="231"/>
      <c r="D17" s="224"/>
      <c r="E17" s="129"/>
      <c r="F17" s="130"/>
      <c r="G17" s="130"/>
      <c r="H17" s="129"/>
      <c r="I17" s="130"/>
      <c r="J17" s="135">
        <f t="shared" si="54"/>
        <v>0</v>
      </c>
      <c r="K17" s="135">
        <f t="shared" si="14"/>
        <v>0</v>
      </c>
      <c r="L17" s="135">
        <f t="shared" si="55"/>
        <v>0</v>
      </c>
      <c r="M17" s="137">
        <f t="shared" si="16"/>
        <v>0</v>
      </c>
      <c r="N17" s="129"/>
      <c r="O17" s="130"/>
      <c r="P17" s="135">
        <f t="shared" si="56"/>
        <v>0</v>
      </c>
      <c r="Q17" s="135">
        <f t="shared" si="18"/>
        <v>0</v>
      </c>
      <c r="R17" s="135">
        <f t="shared" si="57"/>
        <v>0</v>
      </c>
      <c r="S17" s="137">
        <f t="shared" si="20"/>
        <v>0</v>
      </c>
      <c r="T17" s="129"/>
      <c r="U17" s="130"/>
      <c r="V17" s="135">
        <f t="shared" si="58"/>
        <v>0</v>
      </c>
      <c r="W17" s="135">
        <f t="shared" si="22"/>
        <v>0</v>
      </c>
      <c r="X17" s="135">
        <f t="shared" si="59"/>
        <v>0</v>
      </c>
      <c r="Y17" s="137">
        <f t="shared" si="24"/>
        <v>0</v>
      </c>
      <c r="Z17" s="129"/>
      <c r="AA17" s="130"/>
      <c r="AB17" s="135">
        <f t="shared" si="60"/>
        <v>0</v>
      </c>
      <c r="AC17" s="135">
        <f t="shared" si="26"/>
        <v>0</v>
      </c>
      <c r="AD17" s="135">
        <f t="shared" si="61"/>
        <v>0</v>
      </c>
      <c r="AE17" s="137">
        <f t="shared" si="28"/>
        <v>0</v>
      </c>
      <c r="AF17" s="129"/>
      <c r="AG17" s="130"/>
      <c r="AH17" s="135">
        <f t="shared" si="62"/>
        <v>0</v>
      </c>
      <c r="AI17" s="135">
        <f t="shared" si="30"/>
        <v>0</v>
      </c>
      <c r="AJ17" s="135">
        <f t="shared" si="63"/>
        <v>0</v>
      </c>
      <c r="AK17" s="137">
        <f t="shared" si="32"/>
        <v>0</v>
      </c>
      <c r="AL17" s="129"/>
      <c r="AM17" s="130"/>
      <c r="AN17" s="130"/>
      <c r="AO17" s="130"/>
      <c r="AP17" s="130"/>
      <c r="AQ17" s="130"/>
      <c r="AR17" s="130"/>
      <c r="AS17" s="130"/>
      <c r="AT17" s="130"/>
      <c r="AU17" s="132">
        <f t="shared" si="0"/>
        <v>0</v>
      </c>
      <c r="AV17" s="132">
        <f t="shared" si="1"/>
        <v>0</v>
      </c>
      <c r="AW17" s="132">
        <f t="shared" si="33"/>
        <v>0</v>
      </c>
      <c r="AX17" s="132">
        <f t="shared" si="64"/>
        <v>0</v>
      </c>
      <c r="AY17" s="132" t="str">
        <f t="shared" ca="1" si="35"/>
        <v>High Lapse</v>
      </c>
      <c r="AZ17" s="132">
        <f t="shared" si="2"/>
        <v>0</v>
      </c>
      <c r="BA17" s="132">
        <f t="shared" si="3"/>
        <v>0</v>
      </c>
      <c r="BB17" s="132">
        <f t="shared" si="65"/>
        <v>0</v>
      </c>
      <c r="BC17" s="132">
        <f t="shared" ca="1" si="66"/>
        <v>0</v>
      </c>
      <c r="BD17" s="129"/>
      <c r="BE17" s="130"/>
      <c r="BF17" s="135">
        <f t="shared" si="67"/>
        <v>0</v>
      </c>
      <c r="BG17" s="135">
        <f t="shared" si="38"/>
        <v>0</v>
      </c>
      <c r="BH17" s="135">
        <f t="shared" si="68"/>
        <v>0</v>
      </c>
      <c r="BI17" s="137">
        <f t="shared" si="40"/>
        <v>0</v>
      </c>
      <c r="BJ17" s="129"/>
      <c r="BK17" s="130"/>
      <c r="BL17" s="130"/>
      <c r="BM17" s="130"/>
      <c r="BN17" s="135">
        <f t="shared" si="69"/>
        <v>0</v>
      </c>
      <c r="BO17" s="135">
        <f t="shared" si="42"/>
        <v>0</v>
      </c>
      <c r="BP17" s="135">
        <f t="shared" si="43"/>
        <v>0</v>
      </c>
      <c r="BQ17" s="132" t="str">
        <f t="shared" ca="1" si="44"/>
        <v>High conversion</v>
      </c>
      <c r="BR17" s="135">
        <f t="shared" si="4"/>
        <v>0</v>
      </c>
      <c r="BS17" s="135">
        <f t="shared" si="53"/>
        <v>0</v>
      </c>
      <c r="BT17" s="132">
        <f t="shared" ca="1" si="45"/>
        <v>0</v>
      </c>
      <c r="BU17" s="129"/>
      <c r="BV17" s="130"/>
      <c r="BW17" s="130"/>
      <c r="BX17" s="135">
        <f t="shared" si="46"/>
        <v>0</v>
      </c>
      <c r="BY17" s="135">
        <f t="shared" si="70"/>
        <v>0</v>
      </c>
      <c r="BZ17" s="135">
        <f t="shared" si="71"/>
        <v>0</v>
      </c>
      <c r="CA17" s="140">
        <f t="shared" si="49"/>
        <v>0</v>
      </c>
      <c r="CC17" s="137">
        <f t="shared" si="5"/>
        <v>0</v>
      </c>
      <c r="CD17" s="137">
        <f t="shared" si="6"/>
        <v>0</v>
      </c>
      <c r="CE17" s="137">
        <f t="shared" si="7"/>
        <v>0</v>
      </c>
      <c r="CF17" s="137">
        <f t="shared" si="8"/>
        <v>0</v>
      </c>
      <c r="CG17" s="137">
        <f t="shared" si="9"/>
        <v>0</v>
      </c>
      <c r="CH17" s="226">
        <f t="shared" ca="1" si="10"/>
        <v>0</v>
      </c>
      <c r="CI17" s="137">
        <f t="shared" si="11"/>
        <v>0</v>
      </c>
      <c r="CJ17" s="137">
        <f t="shared" ca="1" si="50"/>
        <v>0</v>
      </c>
      <c r="CK17" s="137">
        <f t="shared" si="51"/>
        <v>0</v>
      </c>
      <c r="CL17" s="227">
        <f t="array" aca="1" ref="CL17" ca="1">-((MMULT(MMULT(CC17:CK17,CorrMatrix1),TRANSPOSE(CC17:CK17)))^0.5)</f>
        <v>0</v>
      </c>
      <c r="CM17" s="144">
        <f t="shared" ca="1" si="12"/>
        <v>0</v>
      </c>
    </row>
    <row r="18" spans="1:91" s="225" customFormat="1" x14ac:dyDescent="0.25">
      <c r="A18" s="229"/>
      <c r="B18" s="230"/>
      <c r="C18" s="231"/>
      <c r="D18" s="224"/>
      <c r="E18" s="129"/>
      <c r="F18" s="130"/>
      <c r="G18" s="130"/>
      <c r="H18" s="129"/>
      <c r="I18" s="130"/>
      <c r="J18" s="135">
        <f t="shared" si="54"/>
        <v>0</v>
      </c>
      <c r="K18" s="135">
        <f t="shared" si="14"/>
        <v>0</v>
      </c>
      <c r="L18" s="135">
        <f t="shared" si="55"/>
        <v>0</v>
      </c>
      <c r="M18" s="137">
        <f t="shared" si="16"/>
        <v>0</v>
      </c>
      <c r="N18" s="129"/>
      <c r="O18" s="130"/>
      <c r="P18" s="135">
        <f t="shared" si="56"/>
        <v>0</v>
      </c>
      <c r="Q18" s="135">
        <f t="shared" si="18"/>
        <v>0</v>
      </c>
      <c r="R18" s="135">
        <f t="shared" si="57"/>
        <v>0</v>
      </c>
      <c r="S18" s="137">
        <f t="shared" si="20"/>
        <v>0</v>
      </c>
      <c r="T18" s="129"/>
      <c r="U18" s="130"/>
      <c r="V18" s="135">
        <f t="shared" si="58"/>
        <v>0</v>
      </c>
      <c r="W18" s="135">
        <f t="shared" si="22"/>
        <v>0</v>
      </c>
      <c r="X18" s="135">
        <f t="shared" si="59"/>
        <v>0</v>
      </c>
      <c r="Y18" s="137">
        <f t="shared" si="24"/>
        <v>0</v>
      </c>
      <c r="Z18" s="129"/>
      <c r="AA18" s="130"/>
      <c r="AB18" s="135">
        <f t="shared" si="60"/>
        <v>0</v>
      </c>
      <c r="AC18" s="135">
        <f t="shared" si="26"/>
        <v>0</v>
      </c>
      <c r="AD18" s="135">
        <f t="shared" si="61"/>
        <v>0</v>
      </c>
      <c r="AE18" s="137">
        <f t="shared" si="28"/>
        <v>0</v>
      </c>
      <c r="AF18" s="129"/>
      <c r="AG18" s="130"/>
      <c r="AH18" s="135">
        <f t="shared" si="62"/>
        <v>0</v>
      </c>
      <c r="AI18" s="135">
        <f t="shared" si="30"/>
        <v>0</v>
      </c>
      <c r="AJ18" s="135">
        <f t="shared" si="63"/>
        <v>0</v>
      </c>
      <c r="AK18" s="137">
        <f t="shared" si="32"/>
        <v>0</v>
      </c>
      <c r="AL18" s="129"/>
      <c r="AM18" s="130"/>
      <c r="AN18" s="130"/>
      <c r="AO18" s="130"/>
      <c r="AP18" s="130"/>
      <c r="AQ18" s="130"/>
      <c r="AR18" s="130"/>
      <c r="AS18" s="130"/>
      <c r="AT18" s="130"/>
      <c r="AU18" s="132">
        <f t="shared" si="0"/>
        <v>0</v>
      </c>
      <c r="AV18" s="132">
        <f t="shared" si="1"/>
        <v>0</v>
      </c>
      <c r="AW18" s="132">
        <f t="shared" si="33"/>
        <v>0</v>
      </c>
      <c r="AX18" s="132">
        <f t="shared" si="64"/>
        <v>0</v>
      </c>
      <c r="AY18" s="132" t="str">
        <f t="shared" ca="1" si="35"/>
        <v>High Lapse</v>
      </c>
      <c r="AZ18" s="132">
        <f t="shared" si="2"/>
        <v>0</v>
      </c>
      <c r="BA18" s="132">
        <f t="shared" si="3"/>
        <v>0</v>
      </c>
      <c r="BB18" s="132">
        <f t="shared" si="65"/>
        <v>0</v>
      </c>
      <c r="BC18" s="132">
        <f t="shared" ca="1" si="66"/>
        <v>0</v>
      </c>
      <c r="BD18" s="129"/>
      <c r="BE18" s="130"/>
      <c r="BF18" s="135">
        <f t="shared" si="67"/>
        <v>0</v>
      </c>
      <c r="BG18" s="135">
        <f t="shared" si="38"/>
        <v>0</v>
      </c>
      <c r="BH18" s="135">
        <f t="shared" si="68"/>
        <v>0</v>
      </c>
      <c r="BI18" s="137">
        <f t="shared" si="40"/>
        <v>0</v>
      </c>
      <c r="BJ18" s="129"/>
      <c r="BK18" s="130"/>
      <c r="BL18" s="130"/>
      <c r="BM18" s="130"/>
      <c r="BN18" s="135">
        <f t="shared" si="69"/>
        <v>0</v>
      </c>
      <c r="BO18" s="135">
        <f t="shared" si="42"/>
        <v>0</v>
      </c>
      <c r="BP18" s="135">
        <f t="shared" si="43"/>
        <v>0</v>
      </c>
      <c r="BQ18" s="132" t="str">
        <f t="shared" ca="1" si="44"/>
        <v>High conversion</v>
      </c>
      <c r="BR18" s="135">
        <f t="shared" si="4"/>
        <v>0</v>
      </c>
      <c r="BS18" s="135">
        <f t="shared" si="53"/>
        <v>0</v>
      </c>
      <c r="BT18" s="132">
        <f t="shared" ca="1" si="45"/>
        <v>0</v>
      </c>
      <c r="BU18" s="129"/>
      <c r="BV18" s="130"/>
      <c r="BW18" s="130"/>
      <c r="BX18" s="135">
        <f t="shared" si="46"/>
        <v>0</v>
      </c>
      <c r="BY18" s="135">
        <f t="shared" si="70"/>
        <v>0</v>
      </c>
      <c r="BZ18" s="135">
        <f t="shared" si="71"/>
        <v>0</v>
      </c>
      <c r="CA18" s="140">
        <f t="shared" si="49"/>
        <v>0</v>
      </c>
      <c r="CC18" s="137">
        <f t="shared" si="5"/>
        <v>0</v>
      </c>
      <c r="CD18" s="137">
        <f t="shared" si="6"/>
        <v>0</v>
      </c>
      <c r="CE18" s="137">
        <f t="shared" si="7"/>
        <v>0</v>
      </c>
      <c r="CF18" s="137">
        <f t="shared" si="8"/>
        <v>0</v>
      </c>
      <c r="CG18" s="137">
        <f t="shared" si="9"/>
        <v>0</v>
      </c>
      <c r="CH18" s="226">
        <f t="shared" ca="1" si="10"/>
        <v>0</v>
      </c>
      <c r="CI18" s="137">
        <f t="shared" si="11"/>
        <v>0</v>
      </c>
      <c r="CJ18" s="137">
        <f t="shared" ca="1" si="50"/>
        <v>0</v>
      </c>
      <c r="CK18" s="137">
        <f t="shared" si="51"/>
        <v>0</v>
      </c>
      <c r="CL18" s="227">
        <f t="array" aca="1" ref="CL18" ca="1">-((MMULT(MMULT(CC18:CK18,CorrMatrix1),TRANSPOSE(CC18:CK18)))^0.5)</f>
        <v>0</v>
      </c>
      <c r="CM18" s="144">
        <f t="shared" ca="1" si="12"/>
        <v>0</v>
      </c>
    </row>
    <row r="19" spans="1:91" s="225" customFormat="1" x14ac:dyDescent="0.25">
      <c r="A19" s="229"/>
      <c r="B19" s="230"/>
      <c r="C19" s="231"/>
      <c r="D19" s="224"/>
      <c r="E19" s="129"/>
      <c r="F19" s="130"/>
      <c r="G19" s="130"/>
      <c r="H19" s="129"/>
      <c r="I19" s="130"/>
      <c r="J19" s="135">
        <f t="shared" si="54"/>
        <v>0</v>
      </c>
      <c r="K19" s="135">
        <f t="shared" si="14"/>
        <v>0</v>
      </c>
      <c r="L19" s="135">
        <f t="shared" si="55"/>
        <v>0</v>
      </c>
      <c r="M19" s="137">
        <f t="shared" si="16"/>
        <v>0</v>
      </c>
      <c r="N19" s="129"/>
      <c r="O19" s="130"/>
      <c r="P19" s="135">
        <f t="shared" si="56"/>
        <v>0</v>
      </c>
      <c r="Q19" s="135">
        <f t="shared" si="18"/>
        <v>0</v>
      </c>
      <c r="R19" s="135">
        <f t="shared" si="57"/>
        <v>0</v>
      </c>
      <c r="S19" s="137">
        <f t="shared" si="20"/>
        <v>0</v>
      </c>
      <c r="T19" s="129"/>
      <c r="U19" s="130"/>
      <c r="V19" s="135">
        <f t="shared" si="58"/>
        <v>0</v>
      </c>
      <c r="W19" s="135">
        <f t="shared" si="22"/>
        <v>0</v>
      </c>
      <c r="X19" s="135">
        <f t="shared" si="59"/>
        <v>0</v>
      </c>
      <c r="Y19" s="137">
        <f t="shared" si="24"/>
        <v>0</v>
      </c>
      <c r="Z19" s="129"/>
      <c r="AA19" s="130"/>
      <c r="AB19" s="135">
        <f t="shared" si="60"/>
        <v>0</v>
      </c>
      <c r="AC19" s="135">
        <f t="shared" si="26"/>
        <v>0</v>
      </c>
      <c r="AD19" s="135">
        <f t="shared" si="61"/>
        <v>0</v>
      </c>
      <c r="AE19" s="137">
        <f t="shared" si="28"/>
        <v>0</v>
      </c>
      <c r="AF19" s="129"/>
      <c r="AG19" s="130"/>
      <c r="AH19" s="135">
        <f t="shared" si="62"/>
        <v>0</v>
      </c>
      <c r="AI19" s="135">
        <f t="shared" si="30"/>
        <v>0</v>
      </c>
      <c r="AJ19" s="135">
        <f t="shared" si="63"/>
        <v>0</v>
      </c>
      <c r="AK19" s="137">
        <f t="shared" si="32"/>
        <v>0</v>
      </c>
      <c r="AL19" s="129"/>
      <c r="AM19" s="130"/>
      <c r="AN19" s="130"/>
      <c r="AO19" s="130"/>
      <c r="AP19" s="130"/>
      <c r="AQ19" s="130"/>
      <c r="AR19" s="130"/>
      <c r="AS19" s="130"/>
      <c r="AT19" s="130"/>
      <c r="AU19" s="132">
        <f t="shared" si="0"/>
        <v>0</v>
      </c>
      <c r="AV19" s="132">
        <f t="shared" si="1"/>
        <v>0</v>
      </c>
      <c r="AW19" s="132">
        <f t="shared" si="33"/>
        <v>0</v>
      </c>
      <c r="AX19" s="132">
        <f t="shared" si="64"/>
        <v>0</v>
      </c>
      <c r="AY19" s="132" t="str">
        <f t="shared" ca="1" si="35"/>
        <v>High Lapse</v>
      </c>
      <c r="AZ19" s="132">
        <f t="shared" si="2"/>
        <v>0</v>
      </c>
      <c r="BA19" s="132">
        <f t="shared" si="3"/>
        <v>0</v>
      </c>
      <c r="BB19" s="132">
        <f t="shared" si="65"/>
        <v>0</v>
      </c>
      <c r="BC19" s="132">
        <f t="shared" ca="1" si="66"/>
        <v>0</v>
      </c>
      <c r="BD19" s="129"/>
      <c r="BE19" s="130"/>
      <c r="BF19" s="135">
        <f t="shared" si="67"/>
        <v>0</v>
      </c>
      <c r="BG19" s="135">
        <f t="shared" si="38"/>
        <v>0</v>
      </c>
      <c r="BH19" s="135">
        <f t="shared" si="68"/>
        <v>0</v>
      </c>
      <c r="BI19" s="137">
        <f t="shared" si="40"/>
        <v>0</v>
      </c>
      <c r="BJ19" s="129"/>
      <c r="BK19" s="130"/>
      <c r="BL19" s="130"/>
      <c r="BM19" s="130"/>
      <c r="BN19" s="135">
        <f t="shared" si="69"/>
        <v>0</v>
      </c>
      <c r="BO19" s="135">
        <f t="shared" si="42"/>
        <v>0</v>
      </c>
      <c r="BP19" s="135">
        <f t="shared" si="43"/>
        <v>0</v>
      </c>
      <c r="BQ19" s="132" t="str">
        <f t="shared" ca="1" si="44"/>
        <v>High conversion</v>
      </c>
      <c r="BR19" s="135">
        <f t="shared" si="4"/>
        <v>0</v>
      </c>
      <c r="BS19" s="135">
        <f t="shared" si="53"/>
        <v>0</v>
      </c>
      <c r="BT19" s="132">
        <f t="shared" ca="1" si="45"/>
        <v>0</v>
      </c>
      <c r="BU19" s="129"/>
      <c r="BV19" s="130"/>
      <c r="BW19" s="130"/>
      <c r="BX19" s="135">
        <f t="shared" si="46"/>
        <v>0</v>
      </c>
      <c r="BY19" s="135">
        <f t="shared" si="70"/>
        <v>0</v>
      </c>
      <c r="BZ19" s="135">
        <f t="shared" si="71"/>
        <v>0</v>
      </c>
      <c r="CA19" s="140">
        <f t="shared" si="49"/>
        <v>0</v>
      </c>
      <c r="CC19" s="137">
        <f t="shared" si="5"/>
        <v>0</v>
      </c>
      <c r="CD19" s="137">
        <f t="shared" si="6"/>
        <v>0</v>
      </c>
      <c r="CE19" s="137">
        <f t="shared" si="7"/>
        <v>0</v>
      </c>
      <c r="CF19" s="137">
        <f t="shared" si="8"/>
        <v>0</v>
      </c>
      <c r="CG19" s="137">
        <f t="shared" si="9"/>
        <v>0</v>
      </c>
      <c r="CH19" s="226">
        <f t="shared" ca="1" si="10"/>
        <v>0</v>
      </c>
      <c r="CI19" s="137">
        <f t="shared" si="11"/>
        <v>0</v>
      </c>
      <c r="CJ19" s="137">
        <f t="shared" ca="1" si="50"/>
        <v>0</v>
      </c>
      <c r="CK19" s="137">
        <f t="shared" si="51"/>
        <v>0</v>
      </c>
      <c r="CL19" s="227">
        <f t="array" aca="1" ref="CL19" ca="1">-((MMULT(MMULT(CC19:CK19,CorrMatrix1),TRANSPOSE(CC19:CK19)))^0.5)</f>
        <v>0</v>
      </c>
      <c r="CM19" s="144">
        <f t="shared" ca="1" si="12"/>
        <v>0</v>
      </c>
    </row>
    <row r="20" spans="1:91" s="225" customFormat="1" x14ac:dyDescent="0.25">
      <c r="A20" s="229"/>
      <c r="B20" s="230"/>
      <c r="C20" s="231"/>
      <c r="D20" s="224"/>
      <c r="E20" s="129"/>
      <c r="F20" s="130"/>
      <c r="G20" s="130"/>
      <c r="H20" s="129"/>
      <c r="I20" s="130"/>
      <c r="J20" s="135">
        <f t="shared" si="54"/>
        <v>0</v>
      </c>
      <c r="K20" s="135">
        <f t="shared" si="14"/>
        <v>0</v>
      </c>
      <c r="L20" s="135">
        <f t="shared" si="55"/>
        <v>0</v>
      </c>
      <c r="M20" s="137">
        <f t="shared" si="16"/>
        <v>0</v>
      </c>
      <c r="N20" s="129"/>
      <c r="O20" s="130"/>
      <c r="P20" s="135">
        <f t="shared" si="56"/>
        <v>0</v>
      </c>
      <c r="Q20" s="135">
        <f t="shared" si="18"/>
        <v>0</v>
      </c>
      <c r="R20" s="135">
        <f t="shared" si="57"/>
        <v>0</v>
      </c>
      <c r="S20" s="137">
        <f t="shared" si="20"/>
        <v>0</v>
      </c>
      <c r="T20" s="129"/>
      <c r="U20" s="130"/>
      <c r="V20" s="135">
        <f t="shared" si="58"/>
        <v>0</v>
      </c>
      <c r="W20" s="135">
        <f t="shared" si="22"/>
        <v>0</v>
      </c>
      <c r="X20" s="135">
        <f t="shared" si="59"/>
        <v>0</v>
      </c>
      <c r="Y20" s="137">
        <f t="shared" si="24"/>
        <v>0</v>
      </c>
      <c r="Z20" s="129"/>
      <c r="AA20" s="130"/>
      <c r="AB20" s="135">
        <f t="shared" si="60"/>
        <v>0</v>
      </c>
      <c r="AC20" s="135">
        <f t="shared" si="26"/>
        <v>0</v>
      </c>
      <c r="AD20" s="135">
        <f t="shared" si="61"/>
        <v>0</v>
      </c>
      <c r="AE20" s="137">
        <f t="shared" si="28"/>
        <v>0</v>
      </c>
      <c r="AF20" s="129"/>
      <c r="AG20" s="130"/>
      <c r="AH20" s="135">
        <f t="shared" si="62"/>
        <v>0</v>
      </c>
      <c r="AI20" s="135">
        <f t="shared" si="30"/>
        <v>0</v>
      </c>
      <c r="AJ20" s="135">
        <f t="shared" si="63"/>
        <v>0</v>
      </c>
      <c r="AK20" s="137">
        <f t="shared" si="32"/>
        <v>0</v>
      </c>
      <c r="AL20" s="129"/>
      <c r="AM20" s="130"/>
      <c r="AN20" s="130"/>
      <c r="AO20" s="130"/>
      <c r="AP20" s="130"/>
      <c r="AQ20" s="130"/>
      <c r="AR20" s="130"/>
      <c r="AS20" s="130"/>
      <c r="AT20" s="130"/>
      <c r="AU20" s="132">
        <f t="shared" si="0"/>
        <v>0</v>
      </c>
      <c r="AV20" s="132">
        <f t="shared" si="1"/>
        <v>0</v>
      </c>
      <c r="AW20" s="132">
        <f t="shared" si="33"/>
        <v>0</v>
      </c>
      <c r="AX20" s="132">
        <f t="shared" si="64"/>
        <v>0</v>
      </c>
      <c r="AY20" s="132" t="str">
        <f t="shared" ca="1" si="35"/>
        <v>High Lapse</v>
      </c>
      <c r="AZ20" s="132">
        <f t="shared" si="2"/>
        <v>0</v>
      </c>
      <c r="BA20" s="132">
        <f t="shared" si="3"/>
        <v>0</v>
      </c>
      <c r="BB20" s="132">
        <f t="shared" si="65"/>
        <v>0</v>
      </c>
      <c r="BC20" s="132">
        <f t="shared" ca="1" si="66"/>
        <v>0</v>
      </c>
      <c r="BD20" s="129"/>
      <c r="BE20" s="130"/>
      <c r="BF20" s="135">
        <f t="shared" si="67"/>
        <v>0</v>
      </c>
      <c r="BG20" s="135">
        <f t="shared" si="38"/>
        <v>0</v>
      </c>
      <c r="BH20" s="135">
        <f t="shared" si="68"/>
        <v>0</v>
      </c>
      <c r="BI20" s="137">
        <f t="shared" si="40"/>
        <v>0</v>
      </c>
      <c r="BJ20" s="129"/>
      <c r="BK20" s="130"/>
      <c r="BL20" s="130"/>
      <c r="BM20" s="130"/>
      <c r="BN20" s="135">
        <f t="shared" si="69"/>
        <v>0</v>
      </c>
      <c r="BO20" s="135">
        <f t="shared" si="42"/>
        <v>0</v>
      </c>
      <c r="BP20" s="135">
        <f t="shared" si="43"/>
        <v>0</v>
      </c>
      <c r="BQ20" s="132" t="str">
        <f t="shared" ca="1" si="44"/>
        <v>High conversion</v>
      </c>
      <c r="BR20" s="135">
        <f t="shared" si="4"/>
        <v>0</v>
      </c>
      <c r="BS20" s="135">
        <f t="shared" si="53"/>
        <v>0</v>
      </c>
      <c r="BT20" s="132">
        <f t="shared" ca="1" si="45"/>
        <v>0</v>
      </c>
      <c r="BU20" s="129"/>
      <c r="BV20" s="130"/>
      <c r="BW20" s="130"/>
      <c r="BX20" s="135">
        <f t="shared" si="46"/>
        <v>0</v>
      </c>
      <c r="BY20" s="135">
        <f t="shared" si="70"/>
        <v>0</v>
      </c>
      <c r="BZ20" s="135">
        <f t="shared" si="71"/>
        <v>0</v>
      </c>
      <c r="CA20" s="140">
        <f t="shared" si="49"/>
        <v>0</v>
      </c>
      <c r="CC20" s="137">
        <f t="shared" si="5"/>
        <v>0</v>
      </c>
      <c r="CD20" s="137">
        <f t="shared" si="6"/>
        <v>0</v>
      </c>
      <c r="CE20" s="137">
        <f t="shared" si="7"/>
        <v>0</v>
      </c>
      <c r="CF20" s="137">
        <f t="shared" si="8"/>
        <v>0</v>
      </c>
      <c r="CG20" s="137">
        <f t="shared" si="9"/>
        <v>0</v>
      </c>
      <c r="CH20" s="226">
        <f t="shared" ca="1" si="10"/>
        <v>0</v>
      </c>
      <c r="CI20" s="137">
        <f t="shared" si="11"/>
        <v>0</v>
      </c>
      <c r="CJ20" s="137">
        <f t="shared" ca="1" si="50"/>
        <v>0</v>
      </c>
      <c r="CK20" s="137">
        <f t="shared" si="51"/>
        <v>0</v>
      </c>
      <c r="CL20" s="227">
        <f t="array" aca="1" ref="CL20" ca="1">-((MMULT(MMULT(CC20:CK20,CorrMatrix1),TRANSPOSE(CC20:CK20)))^0.5)</f>
        <v>0</v>
      </c>
      <c r="CM20" s="144">
        <f t="shared" ca="1" si="12"/>
        <v>0</v>
      </c>
    </row>
    <row r="21" spans="1:91" s="225" customFormat="1" x14ac:dyDescent="0.25">
      <c r="A21" s="229"/>
      <c r="B21" s="230"/>
      <c r="C21" s="231"/>
      <c r="D21" s="224"/>
      <c r="E21" s="129"/>
      <c r="F21" s="130"/>
      <c r="G21" s="130"/>
      <c r="H21" s="129"/>
      <c r="I21" s="130"/>
      <c r="J21" s="135">
        <f t="shared" si="54"/>
        <v>0</v>
      </c>
      <c r="K21" s="135">
        <f t="shared" si="14"/>
        <v>0</v>
      </c>
      <c r="L21" s="135">
        <f t="shared" si="55"/>
        <v>0</v>
      </c>
      <c r="M21" s="137">
        <f t="shared" si="16"/>
        <v>0</v>
      </c>
      <c r="N21" s="129"/>
      <c r="O21" s="130"/>
      <c r="P21" s="135">
        <f t="shared" si="56"/>
        <v>0</v>
      </c>
      <c r="Q21" s="135">
        <f t="shared" si="18"/>
        <v>0</v>
      </c>
      <c r="R21" s="135">
        <f t="shared" si="57"/>
        <v>0</v>
      </c>
      <c r="S21" s="137">
        <f t="shared" si="20"/>
        <v>0</v>
      </c>
      <c r="T21" s="129"/>
      <c r="U21" s="130"/>
      <c r="V21" s="135">
        <f t="shared" si="58"/>
        <v>0</v>
      </c>
      <c r="W21" s="135">
        <f t="shared" si="22"/>
        <v>0</v>
      </c>
      <c r="X21" s="135">
        <f t="shared" si="59"/>
        <v>0</v>
      </c>
      <c r="Y21" s="137">
        <f t="shared" si="24"/>
        <v>0</v>
      </c>
      <c r="Z21" s="129"/>
      <c r="AA21" s="130"/>
      <c r="AB21" s="135">
        <f t="shared" si="60"/>
        <v>0</v>
      </c>
      <c r="AC21" s="135">
        <f t="shared" si="26"/>
        <v>0</v>
      </c>
      <c r="AD21" s="135">
        <f t="shared" si="61"/>
        <v>0</v>
      </c>
      <c r="AE21" s="137">
        <f t="shared" si="28"/>
        <v>0</v>
      </c>
      <c r="AF21" s="129"/>
      <c r="AG21" s="130"/>
      <c r="AH21" s="135">
        <f t="shared" si="62"/>
        <v>0</v>
      </c>
      <c r="AI21" s="135">
        <f t="shared" si="30"/>
        <v>0</v>
      </c>
      <c r="AJ21" s="135">
        <f t="shared" si="63"/>
        <v>0</v>
      </c>
      <c r="AK21" s="137">
        <f t="shared" si="32"/>
        <v>0</v>
      </c>
      <c r="AL21" s="129"/>
      <c r="AM21" s="130"/>
      <c r="AN21" s="130"/>
      <c r="AO21" s="130"/>
      <c r="AP21" s="130"/>
      <c r="AQ21" s="130"/>
      <c r="AR21" s="130"/>
      <c r="AS21" s="130"/>
      <c r="AT21" s="130"/>
      <c r="AU21" s="132">
        <f t="shared" si="0"/>
        <v>0</v>
      </c>
      <c r="AV21" s="132">
        <f t="shared" si="1"/>
        <v>0</v>
      </c>
      <c r="AW21" s="132">
        <f t="shared" si="33"/>
        <v>0</v>
      </c>
      <c r="AX21" s="132">
        <f t="shared" si="64"/>
        <v>0</v>
      </c>
      <c r="AY21" s="132" t="str">
        <f t="shared" ca="1" si="35"/>
        <v>High Lapse</v>
      </c>
      <c r="AZ21" s="132">
        <f t="shared" si="2"/>
        <v>0</v>
      </c>
      <c r="BA21" s="132">
        <f t="shared" si="3"/>
        <v>0</v>
      </c>
      <c r="BB21" s="132">
        <f t="shared" si="65"/>
        <v>0</v>
      </c>
      <c r="BC21" s="132">
        <f t="shared" ca="1" si="66"/>
        <v>0</v>
      </c>
      <c r="BD21" s="129"/>
      <c r="BE21" s="130"/>
      <c r="BF21" s="135">
        <f t="shared" si="67"/>
        <v>0</v>
      </c>
      <c r="BG21" s="135">
        <f t="shared" si="38"/>
        <v>0</v>
      </c>
      <c r="BH21" s="135">
        <f t="shared" si="68"/>
        <v>0</v>
      </c>
      <c r="BI21" s="137">
        <f t="shared" si="40"/>
        <v>0</v>
      </c>
      <c r="BJ21" s="129"/>
      <c r="BK21" s="130"/>
      <c r="BL21" s="130"/>
      <c r="BM21" s="130"/>
      <c r="BN21" s="135">
        <f t="shared" si="69"/>
        <v>0</v>
      </c>
      <c r="BO21" s="135">
        <f t="shared" si="42"/>
        <v>0</v>
      </c>
      <c r="BP21" s="135">
        <f t="shared" si="43"/>
        <v>0</v>
      </c>
      <c r="BQ21" s="132" t="str">
        <f t="shared" ca="1" si="44"/>
        <v>High conversion</v>
      </c>
      <c r="BR21" s="135">
        <f t="shared" si="4"/>
        <v>0</v>
      </c>
      <c r="BS21" s="135">
        <f t="shared" si="53"/>
        <v>0</v>
      </c>
      <c r="BT21" s="132">
        <f t="shared" ca="1" si="45"/>
        <v>0</v>
      </c>
      <c r="BU21" s="129"/>
      <c r="BV21" s="130"/>
      <c r="BW21" s="130"/>
      <c r="BX21" s="135">
        <f t="shared" si="46"/>
        <v>0</v>
      </c>
      <c r="BY21" s="135">
        <f t="shared" si="70"/>
        <v>0</v>
      </c>
      <c r="BZ21" s="135">
        <f t="shared" si="71"/>
        <v>0</v>
      </c>
      <c r="CA21" s="140">
        <f t="shared" si="49"/>
        <v>0</v>
      </c>
      <c r="CC21" s="137">
        <f t="shared" si="5"/>
        <v>0</v>
      </c>
      <c r="CD21" s="137">
        <f t="shared" si="6"/>
        <v>0</v>
      </c>
      <c r="CE21" s="137">
        <f t="shared" si="7"/>
        <v>0</v>
      </c>
      <c r="CF21" s="137">
        <f t="shared" si="8"/>
        <v>0</v>
      </c>
      <c r="CG21" s="137">
        <f t="shared" si="9"/>
        <v>0</v>
      </c>
      <c r="CH21" s="226">
        <f t="shared" ca="1" si="10"/>
        <v>0</v>
      </c>
      <c r="CI21" s="137">
        <f t="shared" si="11"/>
        <v>0</v>
      </c>
      <c r="CJ21" s="137">
        <f t="shared" ca="1" si="50"/>
        <v>0</v>
      </c>
      <c r="CK21" s="137">
        <f t="shared" si="51"/>
        <v>0</v>
      </c>
      <c r="CL21" s="227">
        <f t="array" aca="1" ref="CL21" ca="1">-((MMULT(MMULT(CC21:CK21,CorrMatrix1),TRANSPOSE(CC21:CK21)))^0.5)</f>
        <v>0</v>
      </c>
      <c r="CM21" s="144">
        <f t="shared" ca="1" si="12"/>
        <v>0</v>
      </c>
    </row>
    <row r="22" spans="1:91" s="225" customFormat="1" x14ac:dyDescent="0.25">
      <c r="A22" s="229"/>
      <c r="B22" s="230"/>
      <c r="C22" s="231"/>
      <c r="D22" s="224"/>
      <c r="E22" s="129"/>
      <c r="F22" s="130"/>
      <c r="G22" s="130"/>
      <c r="H22" s="129"/>
      <c r="I22" s="130"/>
      <c r="J22" s="135">
        <f t="shared" si="54"/>
        <v>0</v>
      </c>
      <c r="K22" s="135">
        <f t="shared" si="14"/>
        <v>0</v>
      </c>
      <c r="L22" s="135">
        <f t="shared" si="55"/>
        <v>0</v>
      </c>
      <c r="M22" s="137">
        <f t="shared" si="16"/>
        <v>0</v>
      </c>
      <c r="N22" s="129"/>
      <c r="O22" s="130"/>
      <c r="P22" s="135">
        <f t="shared" si="56"/>
        <v>0</v>
      </c>
      <c r="Q22" s="135">
        <f t="shared" si="18"/>
        <v>0</v>
      </c>
      <c r="R22" s="135">
        <f t="shared" si="57"/>
        <v>0</v>
      </c>
      <c r="S22" s="137">
        <f t="shared" si="20"/>
        <v>0</v>
      </c>
      <c r="T22" s="129"/>
      <c r="U22" s="130"/>
      <c r="V22" s="135">
        <f t="shared" si="58"/>
        <v>0</v>
      </c>
      <c r="W22" s="135">
        <f t="shared" si="22"/>
        <v>0</v>
      </c>
      <c r="X22" s="135">
        <f t="shared" si="59"/>
        <v>0</v>
      </c>
      <c r="Y22" s="137">
        <f t="shared" si="24"/>
        <v>0</v>
      </c>
      <c r="Z22" s="129"/>
      <c r="AA22" s="130"/>
      <c r="AB22" s="135">
        <f t="shared" si="60"/>
        <v>0</v>
      </c>
      <c r="AC22" s="135">
        <f t="shared" si="26"/>
        <v>0</v>
      </c>
      <c r="AD22" s="135">
        <f t="shared" si="61"/>
        <v>0</v>
      </c>
      <c r="AE22" s="137">
        <f t="shared" si="28"/>
        <v>0</v>
      </c>
      <c r="AF22" s="129"/>
      <c r="AG22" s="130"/>
      <c r="AH22" s="135">
        <f t="shared" si="62"/>
        <v>0</v>
      </c>
      <c r="AI22" s="135">
        <f t="shared" si="30"/>
        <v>0</v>
      </c>
      <c r="AJ22" s="135">
        <f t="shared" si="63"/>
        <v>0</v>
      </c>
      <c r="AK22" s="137">
        <f t="shared" si="32"/>
        <v>0</v>
      </c>
      <c r="AL22" s="129"/>
      <c r="AM22" s="130"/>
      <c r="AN22" s="130"/>
      <c r="AO22" s="130"/>
      <c r="AP22" s="130"/>
      <c r="AQ22" s="130"/>
      <c r="AR22" s="130"/>
      <c r="AS22" s="130"/>
      <c r="AT22" s="130"/>
      <c r="AU22" s="132">
        <f t="shared" si="0"/>
        <v>0</v>
      </c>
      <c r="AV22" s="132">
        <f t="shared" si="1"/>
        <v>0</v>
      </c>
      <c r="AW22" s="132">
        <f t="shared" si="33"/>
        <v>0</v>
      </c>
      <c r="AX22" s="132">
        <f t="shared" si="64"/>
        <v>0</v>
      </c>
      <c r="AY22" s="132" t="str">
        <f t="shared" ca="1" si="35"/>
        <v>High Lapse</v>
      </c>
      <c r="AZ22" s="132">
        <f t="shared" si="2"/>
        <v>0</v>
      </c>
      <c r="BA22" s="132">
        <f t="shared" si="3"/>
        <v>0</v>
      </c>
      <c r="BB22" s="132">
        <f t="shared" si="65"/>
        <v>0</v>
      </c>
      <c r="BC22" s="132">
        <f t="shared" ca="1" si="66"/>
        <v>0</v>
      </c>
      <c r="BD22" s="129"/>
      <c r="BE22" s="130"/>
      <c r="BF22" s="135">
        <f t="shared" si="67"/>
        <v>0</v>
      </c>
      <c r="BG22" s="135">
        <f t="shared" si="38"/>
        <v>0</v>
      </c>
      <c r="BH22" s="135">
        <f t="shared" si="68"/>
        <v>0</v>
      </c>
      <c r="BI22" s="137">
        <f t="shared" si="40"/>
        <v>0</v>
      </c>
      <c r="BJ22" s="129"/>
      <c r="BK22" s="130"/>
      <c r="BL22" s="130"/>
      <c r="BM22" s="130"/>
      <c r="BN22" s="135">
        <f t="shared" si="69"/>
        <v>0</v>
      </c>
      <c r="BO22" s="135">
        <f t="shared" si="42"/>
        <v>0</v>
      </c>
      <c r="BP22" s="135">
        <f t="shared" si="43"/>
        <v>0</v>
      </c>
      <c r="BQ22" s="132" t="str">
        <f t="shared" ca="1" si="44"/>
        <v>High conversion</v>
      </c>
      <c r="BR22" s="135">
        <f t="shared" si="4"/>
        <v>0</v>
      </c>
      <c r="BS22" s="135">
        <f t="shared" si="53"/>
        <v>0</v>
      </c>
      <c r="BT22" s="132">
        <f t="shared" ca="1" si="45"/>
        <v>0</v>
      </c>
      <c r="BU22" s="129"/>
      <c r="BV22" s="130"/>
      <c r="BW22" s="130"/>
      <c r="BX22" s="135">
        <f t="shared" si="46"/>
        <v>0</v>
      </c>
      <c r="BY22" s="135">
        <f t="shared" si="70"/>
        <v>0</v>
      </c>
      <c r="BZ22" s="135">
        <f t="shared" si="71"/>
        <v>0</v>
      </c>
      <c r="CA22" s="140">
        <f t="shared" si="49"/>
        <v>0</v>
      </c>
      <c r="CC22" s="137">
        <f t="shared" si="5"/>
        <v>0</v>
      </c>
      <c r="CD22" s="137">
        <f t="shared" si="6"/>
        <v>0</v>
      </c>
      <c r="CE22" s="137">
        <f t="shared" si="7"/>
        <v>0</v>
      </c>
      <c r="CF22" s="137">
        <f t="shared" si="8"/>
        <v>0</v>
      </c>
      <c r="CG22" s="137">
        <f t="shared" si="9"/>
        <v>0</v>
      </c>
      <c r="CH22" s="226">
        <f t="shared" ca="1" si="10"/>
        <v>0</v>
      </c>
      <c r="CI22" s="137">
        <f t="shared" si="11"/>
        <v>0</v>
      </c>
      <c r="CJ22" s="137">
        <f t="shared" ca="1" si="50"/>
        <v>0</v>
      </c>
      <c r="CK22" s="137">
        <f t="shared" si="51"/>
        <v>0</v>
      </c>
      <c r="CL22" s="227">
        <f t="array" aca="1" ref="CL22" ca="1">-((MMULT(MMULT(CC22:CK22,CorrMatrix1),TRANSPOSE(CC22:CK22)))^0.5)</f>
        <v>0</v>
      </c>
      <c r="CM22" s="144">
        <f t="shared" ca="1" si="12"/>
        <v>0</v>
      </c>
    </row>
    <row r="23" spans="1:91" s="225" customFormat="1" x14ac:dyDescent="0.25">
      <c r="A23" s="229"/>
      <c r="B23" s="230"/>
      <c r="C23" s="231"/>
      <c r="D23" s="224"/>
      <c r="E23" s="129"/>
      <c r="F23" s="130"/>
      <c r="G23" s="130"/>
      <c r="H23" s="129"/>
      <c r="I23" s="130"/>
      <c r="J23" s="135">
        <f t="shared" si="54"/>
        <v>0</v>
      </c>
      <c r="K23" s="135">
        <f t="shared" si="14"/>
        <v>0</v>
      </c>
      <c r="L23" s="135">
        <f t="shared" si="55"/>
        <v>0</v>
      </c>
      <c r="M23" s="137">
        <f t="shared" si="16"/>
        <v>0</v>
      </c>
      <c r="N23" s="129"/>
      <c r="O23" s="130"/>
      <c r="P23" s="135">
        <f t="shared" si="56"/>
        <v>0</v>
      </c>
      <c r="Q23" s="135">
        <f t="shared" si="18"/>
        <v>0</v>
      </c>
      <c r="R23" s="135">
        <f t="shared" si="57"/>
        <v>0</v>
      </c>
      <c r="S23" s="137">
        <f t="shared" si="20"/>
        <v>0</v>
      </c>
      <c r="T23" s="129"/>
      <c r="U23" s="130"/>
      <c r="V23" s="135">
        <f t="shared" si="58"/>
        <v>0</v>
      </c>
      <c r="W23" s="135">
        <f t="shared" si="22"/>
        <v>0</v>
      </c>
      <c r="X23" s="135">
        <f t="shared" si="59"/>
        <v>0</v>
      </c>
      <c r="Y23" s="137">
        <f t="shared" si="24"/>
        <v>0</v>
      </c>
      <c r="Z23" s="129"/>
      <c r="AA23" s="130"/>
      <c r="AB23" s="135">
        <f t="shared" si="60"/>
        <v>0</v>
      </c>
      <c r="AC23" s="135">
        <f t="shared" si="26"/>
        <v>0</v>
      </c>
      <c r="AD23" s="135">
        <f t="shared" si="61"/>
        <v>0</v>
      </c>
      <c r="AE23" s="137">
        <f t="shared" si="28"/>
        <v>0</v>
      </c>
      <c r="AF23" s="129"/>
      <c r="AG23" s="130"/>
      <c r="AH23" s="135">
        <f t="shared" si="62"/>
        <v>0</v>
      </c>
      <c r="AI23" s="135">
        <f t="shared" si="30"/>
        <v>0</v>
      </c>
      <c r="AJ23" s="135">
        <f t="shared" si="63"/>
        <v>0</v>
      </c>
      <c r="AK23" s="137">
        <f t="shared" si="32"/>
        <v>0</v>
      </c>
      <c r="AL23" s="129"/>
      <c r="AM23" s="130"/>
      <c r="AN23" s="130"/>
      <c r="AO23" s="130"/>
      <c r="AP23" s="130"/>
      <c r="AQ23" s="130"/>
      <c r="AR23" s="130"/>
      <c r="AS23" s="130"/>
      <c r="AT23" s="130"/>
      <c r="AU23" s="132">
        <f t="shared" si="0"/>
        <v>0</v>
      </c>
      <c r="AV23" s="132">
        <f t="shared" si="1"/>
        <v>0</v>
      </c>
      <c r="AW23" s="132">
        <f t="shared" si="33"/>
        <v>0</v>
      </c>
      <c r="AX23" s="132">
        <f t="shared" si="64"/>
        <v>0</v>
      </c>
      <c r="AY23" s="132" t="str">
        <f t="shared" ca="1" si="35"/>
        <v>High Lapse</v>
      </c>
      <c r="AZ23" s="132">
        <f t="shared" si="2"/>
        <v>0</v>
      </c>
      <c r="BA23" s="132">
        <f t="shared" si="3"/>
        <v>0</v>
      </c>
      <c r="BB23" s="132">
        <f t="shared" si="65"/>
        <v>0</v>
      </c>
      <c r="BC23" s="132">
        <f t="shared" ca="1" si="66"/>
        <v>0</v>
      </c>
      <c r="BD23" s="129"/>
      <c r="BE23" s="130"/>
      <c r="BF23" s="135">
        <f t="shared" si="67"/>
        <v>0</v>
      </c>
      <c r="BG23" s="135">
        <f t="shared" si="38"/>
        <v>0</v>
      </c>
      <c r="BH23" s="135">
        <f t="shared" si="68"/>
        <v>0</v>
      </c>
      <c r="BI23" s="137">
        <f t="shared" si="40"/>
        <v>0</v>
      </c>
      <c r="BJ23" s="129"/>
      <c r="BK23" s="130"/>
      <c r="BL23" s="130"/>
      <c r="BM23" s="130"/>
      <c r="BN23" s="135">
        <f t="shared" si="69"/>
        <v>0</v>
      </c>
      <c r="BO23" s="135">
        <f t="shared" si="42"/>
        <v>0</v>
      </c>
      <c r="BP23" s="135">
        <f t="shared" si="43"/>
        <v>0</v>
      </c>
      <c r="BQ23" s="132" t="str">
        <f t="shared" ca="1" si="44"/>
        <v>High conversion</v>
      </c>
      <c r="BR23" s="135">
        <f t="shared" si="4"/>
        <v>0</v>
      </c>
      <c r="BS23" s="135">
        <f t="shared" si="53"/>
        <v>0</v>
      </c>
      <c r="BT23" s="132">
        <f t="shared" ca="1" si="45"/>
        <v>0</v>
      </c>
      <c r="BU23" s="129"/>
      <c r="BV23" s="130"/>
      <c r="BW23" s="130"/>
      <c r="BX23" s="135">
        <f t="shared" si="46"/>
        <v>0</v>
      </c>
      <c r="BY23" s="135">
        <f t="shared" si="70"/>
        <v>0</v>
      </c>
      <c r="BZ23" s="135">
        <f t="shared" si="71"/>
        <v>0</v>
      </c>
      <c r="CA23" s="140">
        <f t="shared" si="49"/>
        <v>0</v>
      </c>
      <c r="CC23" s="137">
        <f t="shared" si="5"/>
        <v>0</v>
      </c>
      <c r="CD23" s="137">
        <f t="shared" si="6"/>
        <v>0</v>
      </c>
      <c r="CE23" s="137">
        <f t="shared" si="7"/>
        <v>0</v>
      </c>
      <c r="CF23" s="137">
        <f t="shared" si="8"/>
        <v>0</v>
      </c>
      <c r="CG23" s="137">
        <f t="shared" si="9"/>
        <v>0</v>
      </c>
      <c r="CH23" s="226">
        <f t="shared" ca="1" si="10"/>
        <v>0</v>
      </c>
      <c r="CI23" s="137">
        <f t="shared" si="11"/>
        <v>0</v>
      </c>
      <c r="CJ23" s="137">
        <f t="shared" ca="1" si="50"/>
        <v>0</v>
      </c>
      <c r="CK23" s="137">
        <f t="shared" si="51"/>
        <v>0</v>
      </c>
      <c r="CL23" s="227">
        <f t="array" aca="1" ref="CL23" ca="1">-((MMULT(MMULT(CC23:CK23,CorrMatrix1),TRANSPOSE(CC23:CK23)))^0.5)</f>
        <v>0</v>
      </c>
      <c r="CM23" s="144">
        <f t="shared" ca="1" si="12"/>
        <v>0</v>
      </c>
    </row>
    <row r="24" spans="1:91" s="225" customFormat="1" x14ac:dyDescent="0.25">
      <c r="A24" s="221"/>
      <c r="B24" s="222"/>
      <c r="C24" s="223"/>
      <c r="D24" s="224"/>
      <c r="E24" s="129"/>
      <c r="F24" s="130"/>
      <c r="G24" s="130"/>
      <c r="H24" s="129"/>
      <c r="I24" s="130"/>
      <c r="J24" s="135">
        <f t="shared" si="54"/>
        <v>0</v>
      </c>
      <c r="K24" s="135">
        <f t="shared" si="14"/>
        <v>0</v>
      </c>
      <c r="L24" s="135">
        <f t="shared" si="55"/>
        <v>0</v>
      </c>
      <c r="M24" s="137">
        <f t="shared" si="16"/>
        <v>0</v>
      </c>
      <c r="N24" s="129"/>
      <c r="O24" s="130"/>
      <c r="P24" s="135">
        <f t="shared" si="17"/>
        <v>0</v>
      </c>
      <c r="Q24" s="135">
        <f t="shared" si="18"/>
        <v>0</v>
      </c>
      <c r="R24" s="135">
        <f t="shared" si="19"/>
        <v>0</v>
      </c>
      <c r="S24" s="137">
        <f t="shared" si="20"/>
        <v>0</v>
      </c>
      <c r="T24" s="129"/>
      <c r="U24" s="130"/>
      <c r="V24" s="135">
        <f t="shared" si="21"/>
        <v>0</v>
      </c>
      <c r="W24" s="135">
        <f t="shared" si="22"/>
        <v>0</v>
      </c>
      <c r="X24" s="135">
        <f t="shared" si="23"/>
        <v>0</v>
      </c>
      <c r="Y24" s="137">
        <f t="shared" si="24"/>
        <v>0</v>
      </c>
      <c r="Z24" s="129"/>
      <c r="AA24" s="130"/>
      <c r="AB24" s="135">
        <f t="shared" si="25"/>
        <v>0</v>
      </c>
      <c r="AC24" s="135">
        <f t="shared" si="26"/>
        <v>0</v>
      </c>
      <c r="AD24" s="135">
        <f t="shared" si="27"/>
        <v>0</v>
      </c>
      <c r="AE24" s="137">
        <f t="shared" si="28"/>
        <v>0</v>
      </c>
      <c r="AF24" s="129"/>
      <c r="AG24" s="130"/>
      <c r="AH24" s="135">
        <f t="shared" si="29"/>
        <v>0</v>
      </c>
      <c r="AI24" s="135">
        <f t="shared" si="30"/>
        <v>0</v>
      </c>
      <c r="AJ24" s="135">
        <f t="shared" si="31"/>
        <v>0</v>
      </c>
      <c r="AK24" s="137">
        <f t="shared" si="32"/>
        <v>0</v>
      </c>
      <c r="AL24" s="129"/>
      <c r="AM24" s="130"/>
      <c r="AN24" s="130"/>
      <c r="AO24" s="130"/>
      <c r="AP24" s="130"/>
      <c r="AQ24" s="130"/>
      <c r="AR24" s="130"/>
      <c r="AS24" s="130"/>
      <c r="AT24" s="130"/>
      <c r="AU24" s="132">
        <f t="shared" si="0"/>
        <v>0</v>
      </c>
      <c r="AV24" s="132">
        <f t="shared" si="1"/>
        <v>0</v>
      </c>
      <c r="AW24" s="132">
        <f t="shared" si="33"/>
        <v>0</v>
      </c>
      <c r="AX24" s="132">
        <f t="shared" si="34"/>
        <v>0</v>
      </c>
      <c r="AY24" s="132" t="str">
        <f t="shared" ca="1" si="35"/>
        <v>High Lapse</v>
      </c>
      <c r="AZ24" s="132">
        <f t="shared" si="2"/>
        <v>0</v>
      </c>
      <c r="BA24" s="132">
        <f t="shared" si="3"/>
        <v>0</v>
      </c>
      <c r="BB24" s="132">
        <f t="shared" si="52"/>
        <v>0</v>
      </c>
      <c r="BC24" s="132">
        <f t="shared" ca="1" si="36"/>
        <v>0</v>
      </c>
      <c r="BD24" s="129"/>
      <c r="BE24" s="130"/>
      <c r="BF24" s="135">
        <f t="shared" si="37"/>
        <v>0</v>
      </c>
      <c r="BG24" s="135">
        <f t="shared" si="38"/>
        <v>0</v>
      </c>
      <c r="BH24" s="135">
        <f t="shared" si="39"/>
        <v>0</v>
      </c>
      <c r="BI24" s="137">
        <f t="shared" si="40"/>
        <v>0</v>
      </c>
      <c r="BJ24" s="129"/>
      <c r="BK24" s="130"/>
      <c r="BL24" s="130"/>
      <c r="BM24" s="130"/>
      <c r="BN24" s="135">
        <f t="shared" si="41"/>
        <v>0</v>
      </c>
      <c r="BO24" s="135">
        <f t="shared" si="42"/>
        <v>0</v>
      </c>
      <c r="BP24" s="135">
        <f t="shared" si="43"/>
        <v>0</v>
      </c>
      <c r="BQ24" s="132" t="str">
        <f t="shared" ca="1" si="44"/>
        <v>High conversion</v>
      </c>
      <c r="BR24" s="135">
        <f t="shared" si="4"/>
        <v>0</v>
      </c>
      <c r="BS24" s="135">
        <f t="shared" si="53"/>
        <v>0</v>
      </c>
      <c r="BT24" s="132">
        <f t="shared" ca="1" si="45"/>
        <v>0</v>
      </c>
      <c r="BU24" s="129"/>
      <c r="BV24" s="130"/>
      <c r="BW24" s="130"/>
      <c r="BX24" s="135">
        <f t="shared" si="46"/>
        <v>0</v>
      </c>
      <c r="BY24" s="135">
        <f t="shared" si="47"/>
        <v>0</v>
      </c>
      <c r="BZ24" s="135">
        <f t="shared" si="48"/>
        <v>0</v>
      </c>
      <c r="CA24" s="140">
        <f t="shared" si="49"/>
        <v>0</v>
      </c>
      <c r="CC24" s="137">
        <f t="shared" si="5"/>
        <v>0</v>
      </c>
      <c r="CD24" s="137">
        <f t="shared" si="6"/>
        <v>0</v>
      </c>
      <c r="CE24" s="137">
        <f t="shared" si="7"/>
        <v>0</v>
      </c>
      <c r="CF24" s="137">
        <f t="shared" si="8"/>
        <v>0</v>
      </c>
      <c r="CG24" s="137">
        <f t="shared" si="9"/>
        <v>0</v>
      </c>
      <c r="CH24" s="226">
        <f t="shared" ca="1" si="10"/>
        <v>0</v>
      </c>
      <c r="CI24" s="137">
        <f t="shared" si="11"/>
        <v>0</v>
      </c>
      <c r="CJ24" s="137">
        <f t="shared" ca="1" si="50"/>
        <v>0</v>
      </c>
      <c r="CK24" s="137">
        <f t="shared" si="51"/>
        <v>0</v>
      </c>
      <c r="CL24" s="227">
        <f t="array" aca="1" ref="CL24" ca="1">-((MMULT(MMULT(CC24:CK24,CorrMatrix1),TRANSPOSE(CC24:CK24)))^0.5)</f>
        <v>0</v>
      </c>
      <c r="CM24" s="144">
        <f t="shared" ca="1" si="12"/>
        <v>0</v>
      </c>
    </row>
    <row r="25" spans="1:91" s="225" customFormat="1" x14ac:dyDescent="0.25">
      <c r="A25" s="228"/>
      <c r="B25" s="222"/>
      <c r="C25" s="223"/>
      <c r="D25" s="224"/>
      <c r="E25" s="129"/>
      <c r="F25" s="130"/>
      <c r="G25" s="130"/>
      <c r="H25" s="129"/>
      <c r="I25" s="130"/>
      <c r="J25" s="135">
        <f t="shared" si="13"/>
        <v>0</v>
      </c>
      <c r="K25" s="135">
        <f t="shared" si="14"/>
        <v>0</v>
      </c>
      <c r="L25" s="135">
        <f t="shared" si="15"/>
        <v>0</v>
      </c>
      <c r="M25" s="137">
        <f t="shared" si="16"/>
        <v>0</v>
      </c>
      <c r="N25" s="129"/>
      <c r="O25" s="130"/>
      <c r="P25" s="135">
        <f t="shared" si="17"/>
        <v>0</v>
      </c>
      <c r="Q25" s="135">
        <f t="shared" si="18"/>
        <v>0</v>
      </c>
      <c r="R25" s="135">
        <f t="shared" si="19"/>
        <v>0</v>
      </c>
      <c r="S25" s="137">
        <f t="shared" si="20"/>
        <v>0</v>
      </c>
      <c r="T25" s="129"/>
      <c r="U25" s="130"/>
      <c r="V25" s="135">
        <f t="shared" si="21"/>
        <v>0</v>
      </c>
      <c r="W25" s="135">
        <f t="shared" si="22"/>
        <v>0</v>
      </c>
      <c r="X25" s="135">
        <f t="shared" si="23"/>
        <v>0</v>
      </c>
      <c r="Y25" s="137">
        <f t="shared" si="24"/>
        <v>0</v>
      </c>
      <c r="Z25" s="129"/>
      <c r="AA25" s="130"/>
      <c r="AB25" s="135">
        <f t="shared" si="25"/>
        <v>0</v>
      </c>
      <c r="AC25" s="135">
        <f t="shared" si="26"/>
        <v>0</v>
      </c>
      <c r="AD25" s="135">
        <f t="shared" si="27"/>
        <v>0</v>
      </c>
      <c r="AE25" s="137">
        <f t="shared" si="28"/>
        <v>0</v>
      </c>
      <c r="AF25" s="129"/>
      <c r="AG25" s="130"/>
      <c r="AH25" s="135">
        <f t="shared" si="29"/>
        <v>0</v>
      </c>
      <c r="AI25" s="135">
        <f t="shared" si="30"/>
        <v>0</v>
      </c>
      <c r="AJ25" s="135">
        <f t="shared" si="31"/>
        <v>0</v>
      </c>
      <c r="AK25" s="137">
        <f t="shared" si="32"/>
        <v>0</v>
      </c>
      <c r="AL25" s="129"/>
      <c r="AM25" s="130"/>
      <c r="AN25" s="130"/>
      <c r="AO25" s="130"/>
      <c r="AP25" s="130"/>
      <c r="AQ25" s="130"/>
      <c r="AR25" s="130"/>
      <c r="AS25" s="130"/>
      <c r="AT25" s="130"/>
      <c r="AU25" s="132">
        <f t="shared" si="0"/>
        <v>0</v>
      </c>
      <c r="AV25" s="132">
        <f t="shared" si="1"/>
        <v>0</v>
      </c>
      <c r="AW25" s="132">
        <f t="shared" si="33"/>
        <v>0</v>
      </c>
      <c r="AX25" s="132">
        <f t="shared" si="34"/>
        <v>0</v>
      </c>
      <c r="AY25" s="132" t="str">
        <f t="shared" ca="1" si="35"/>
        <v>High Lapse</v>
      </c>
      <c r="AZ25" s="132">
        <f t="shared" si="2"/>
        <v>0</v>
      </c>
      <c r="BA25" s="132">
        <f t="shared" si="3"/>
        <v>0</v>
      </c>
      <c r="BB25" s="132">
        <f t="shared" si="52"/>
        <v>0</v>
      </c>
      <c r="BC25" s="132">
        <f t="shared" ca="1" si="36"/>
        <v>0</v>
      </c>
      <c r="BD25" s="129"/>
      <c r="BE25" s="130"/>
      <c r="BF25" s="135">
        <f t="shared" si="37"/>
        <v>0</v>
      </c>
      <c r="BG25" s="135">
        <f t="shared" si="38"/>
        <v>0</v>
      </c>
      <c r="BH25" s="135">
        <f t="shared" si="39"/>
        <v>0</v>
      </c>
      <c r="BI25" s="137">
        <f t="shared" si="40"/>
        <v>0</v>
      </c>
      <c r="BJ25" s="129"/>
      <c r="BK25" s="130"/>
      <c r="BL25" s="130"/>
      <c r="BM25" s="130"/>
      <c r="BN25" s="135">
        <f t="shared" si="41"/>
        <v>0</v>
      </c>
      <c r="BO25" s="135">
        <f t="shared" si="42"/>
        <v>0</v>
      </c>
      <c r="BP25" s="135">
        <f t="shared" si="43"/>
        <v>0</v>
      </c>
      <c r="BQ25" s="132" t="str">
        <f t="shared" ca="1" si="44"/>
        <v>High conversion</v>
      </c>
      <c r="BR25" s="135">
        <f t="shared" si="4"/>
        <v>0</v>
      </c>
      <c r="BS25" s="135">
        <f t="shared" si="53"/>
        <v>0</v>
      </c>
      <c r="BT25" s="132">
        <f t="shared" ca="1" si="45"/>
        <v>0</v>
      </c>
      <c r="BU25" s="129"/>
      <c r="BV25" s="130"/>
      <c r="BW25" s="130"/>
      <c r="BX25" s="135">
        <f t="shared" si="46"/>
        <v>0</v>
      </c>
      <c r="BY25" s="135">
        <f t="shared" si="47"/>
        <v>0</v>
      </c>
      <c r="BZ25" s="135">
        <f t="shared" si="48"/>
        <v>0</v>
      </c>
      <c r="CA25" s="140">
        <f t="shared" si="49"/>
        <v>0</v>
      </c>
      <c r="CC25" s="137">
        <f t="shared" si="5"/>
        <v>0</v>
      </c>
      <c r="CD25" s="137">
        <f t="shared" si="6"/>
        <v>0</v>
      </c>
      <c r="CE25" s="137">
        <f t="shared" si="7"/>
        <v>0</v>
      </c>
      <c r="CF25" s="137">
        <f t="shared" si="8"/>
        <v>0</v>
      </c>
      <c r="CG25" s="137">
        <f t="shared" si="9"/>
        <v>0</v>
      </c>
      <c r="CH25" s="226">
        <f t="shared" ca="1" si="10"/>
        <v>0</v>
      </c>
      <c r="CI25" s="137">
        <f t="shared" si="11"/>
        <v>0</v>
      </c>
      <c r="CJ25" s="137">
        <f t="shared" ca="1" si="50"/>
        <v>0</v>
      </c>
      <c r="CK25" s="137">
        <f t="shared" si="51"/>
        <v>0</v>
      </c>
      <c r="CL25" s="227">
        <f t="array" aca="1" ref="CL25" ca="1">-((MMULT(MMULT(CC25:CK25,CorrMatrix1),TRANSPOSE(CC25:CK25)))^0.5)</f>
        <v>0</v>
      </c>
      <c r="CM25" s="144">
        <f t="shared" ca="1" si="12"/>
        <v>0</v>
      </c>
    </row>
    <row r="26" spans="1:91" s="225" customFormat="1" x14ac:dyDescent="0.25">
      <c r="A26" s="221"/>
      <c r="B26" s="222"/>
      <c r="C26" s="223"/>
      <c r="D26" s="224"/>
      <c r="E26" s="129"/>
      <c r="F26" s="130"/>
      <c r="G26" s="130"/>
      <c r="H26" s="129"/>
      <c r="I26" s="130"/>
      <c r="J26" s="135">
        <f t="shared" si="13"/>
        <v>0</v>
      </c>
      <c r="K26" s="135">
        <f t="shared" si="14"/>
        <v>0</v>
      </c>
      <c r="L26" s="135">
        <f t="shared" si="15"/>
        <v>0</v>
      </c>
      <c r="M26" s="137">
        <f t="shared" si="16"/>
        <v>0</v>
      </c>
      <c r="N26" s="129"/>
      <c r="O26" s="130"/>
      <c r="P26" s="135">
        <f t="shared" si="17"/>
        <v>0</v>
      </c>
      <c r="Q26" s="135">
        <f t="shared" si="18"/>
        <v>0</v>
      </c>
      <c r="R26" s="135">
        <f t="shared" si="19"/>
        <v>0</v>
      </c>
      <c r="S26" s="137">
        <f t="shared" si="20"/>
        <v>0</v>
      </c>
      <c r="T26" s="129"/>
      <c r="U26" s="130"/>
      <c r="V26" s="135">
        <f t="shared" si="21"/>
        <v>0</v>
      </c>
      <c r="W26" s="135">
        <f t="shared" si="22"/>
        <v>0</v>
      </c>
      <c r="X26" s="135">
        <f t="shared" si="23"/>
        <v>0</v>
      </c>
      <c r="Y26" s="137">
        <f t="shared" si="24"/>
        <v>0</v>
      </c>
      <c r="Z26" s="129"/>
      <c r="AA26" s="130"/>
      <c r="AB26" s="135">
        <f t="shared" si="25"/>
        <v>0</v>
      </c>
      <c r="AC26" s="135">
        <f t="shared" si="26"/>
        <v>0</v>
      </c>
      <c r="AD26" s="135">
        <f t="shared" si="27"/>
        <v>0</v>
      </c>
      <c r="AE26" s="137">
        <f t="shared" si="28"/>
        <v>0</v>
      </c>
      <c r="AF26" s="129"/>
      <c r="AG26" s="130"/>
      <c r="AH26" s="135">
        <f t="shared" si="29"/>
        <v>0</v>
      </c>
      <c r="AI26" s="135">
        <f t="shared" si="30"/>
        <v>0</v>
      </c>
      <c r="AJ26" s="135">
        <f t="shared" si="31"/>
        <v>0</v>
      </c>
      <c r="AK26" s="137">
        <f t="shared" si="32"/>
        <v>0</v>
      </c>
      <c r="AL26" s="129"/>
      <c r="AM26" s="130"/>
      <c r="AN26" s="130"/>
      <c r="AO26" s="130"/>
      <c r="AP26" s="130"/>
      <c r="AQ26" s="130"/>
      <c r="AR26" s="130"/>
      <c r="AS26" s="130"/>
      <c r="AT26" s="130"/>
      <c r="AU26" s="132">
        <f t="shared" si="0"/>
        <v>0</v>
      </c>
      <c r="AV26" s="132">
        <f t="shared" si="1"/>
        <v>0</v>
      </c>
      <c r="AW26" s="132">
        <f t="shared" si="33"/>
        <v>0</v>
      </c>
      <c r="AX26" s="132">
        <f t="shared" si="34"/>
        <v>0</v>
      </c>
      <c r="AY26" s="132" t="str">
        <f t="shared" ca="1" si="35"/>
        <v>High Lapse</v>
      </c>
      <c r="AZ26" s="132">
        <f t="shared" si="2"/>
        <v>0</v>
      </c>
      <c r="BA26" s="132">
        <f t="shared" si="3"/>
        <v>0</v>
      </c>
      <c r="BB26" s="132">
        <f t="shared" si="52"/>
        <v>0</v>
      </c>
      <c r="BC26" s="132">
        <f t="shared" ca="1" si="36"/>
        <v>0</v>
      </c>
      <c r="BD26" s="129"/>
      <c r="BE26" s="130"/>
      <c r="BF26" s="135">
        <f t="shared" si="37"/>
        <v>0</v>
      </c>
      <c r="BG26" s="135">
        <f t="shared" si="38"/>
        <v>0</v>
      </c>
      <c r="BH26" s="135">
        <f t="shared" si="39"/>
        <v>0</v>
      </c>
      <c r="BI26" s="137">
        <f t="shared" si="40"/>
        <v>0</v>
      </c>
      <c r="BJ26" s="129"/>
      <c r="BK26" s="130"/>
      <c r="BL26" s="130"/>
      <c r="BM26" s="130"/>
      <c r="BN26" s="135">
        <f t="shared" si="41"/>
        <v>0</v>
      </c>
      <c r="BO26" s="135">
        <f t="shared" si="42"/>
        <v>0</v>
      </c>
      <c r="BP26" s="135">
        <f t="shared" si="43"/>
        <v>0</v>
      </c>
      <c r="BQ26" s="132" t="str">
        <f t="shared" ca="1" si="44"/>
        <v>High conversion</v>
      </c>
      <c r="BR26" s="135">
        <f t="shared" si="4"/>
        <v>0</v>
      </c>
      <c r="BS26" s="135">
        <f t="shared" si="53"/>
        <v>0</v>
      </c>
      <c r="BT26" s="132">
        <f t="shared" ca="1" si="45"/>
        <v>0</v>
      </c>
      <c r="BU26" s="129"/>
      <c r="BV26" s="130"/>
      <c r="BW26" s="130"/>
      <c r="BX26" s="135">
        <f t="shared" si="46"/>
        <v>0</v>
      </c>
      <c r="BY26" s="135">
        <f t="shared" si="47"/>
        <v>0</v>
      </c>
      <c r="BZ26" s="135">
        <f t="shared" si="48"/>
        <v>0</v>
      </c>
      <c r="CA26" s="140">
        <f t="shared" si="49"/>
        <v>0</v>
      </c>
      <c r="CC26" s="137">
        <f t="shared" si="5"/>
        <v>0</v>
      </c>
      <c r="CD26" s="137">
        <f t="shared" si="6"/>
        <v>0</v>
      </c>
      <c r="CE26" s="137">
        <f t="shared" si="7"/>
        <v>0</v>
      </c>
      <c r="CF26" s="137">
        <f t="shared" si="8"/>
        <v>0</v>
      </c>
      <c r="CG26" s="137">
        <f t="shared" si="9"/>
        <v>0</v>
      </c>
      <c r="CH26" s="226">
        <f t="shared" ca="1" si="10"/>
        <v>0</v>
      </c>
      <c r="CI26" s="137">
        <f t="shared" si="11"/>
        <v>0</v>
      </c>
      <c r="CJ26" s="137">
        <f t="shared" ca="1" si="50"/>
        <v>0</v>
      </c>
      <c r="CK26" s="137">
        <f t="shared" si="51"/>
        <v>0</v>
      </c>
      <c r="CL26" s="227">
        <f t="array" aca="1" ref="CL26" ca="1">-((MMULT(MMULT(CC26:CK26,CorrMatrix1),TRANSPOSE(CC26:CK26)))^0.5)</f>
        <v>0</v>
      </c>
      <c r="CM26" s="144">
        <f t="shared" ca="1" si="12"/>
        <v>0</v>
      </c>
    </row>
    <row r="27" spans="1:91" s="225" customFormat="1" x14ac:dyDescent="0.25">
      <c r="A27" s="221"/>
      <c r="B27" s="222"/>
      <c r="C27" s="223"/>
      <c r="D27" s="224"/>
      <c r="E27" s="129"/>
      <c r="F27" s="130"/>
      <c r="G27" s="130"/>
      <c r="H27" s="129"/>
      <c r="I27" s="130"/>
      <c r="J27" s="135">
        <f t="shared" si="13"/>
        <v>0</v>
      </c>
      <c r="K27" s="135">
        <f t="shared" si="14"/>
        <v>0</v>
      </c>
      <c r="L27" s="135">
        <f t="shared" si="15"/>
        <v>0</v>
      </c>
      <c r="M27" s="137">
        <f t="shared" si="16"/>
        <v>0</v>
      </c>
      <c r="N27" s="129"/>
      <c r="O27" s="130"/>
      <c r="P27" s="135">
        <f t="shared" si="17"/>
        <v>0</v>
      </c>
      <c r="Q27" s="135">
        <f t="shared" si="18"/>
        <v>0</v>
      </c>
      <c r="R27" s="135">
        <f t="shared" si="19"/>
        <v>0</v>
      </c>
      <c r="S27" s="137">
        <f t="shared" si="20"/>
        <v>0</v>
      </c>
      <c r="T27" s="129"/>
      <c r="U27" s="130"/>
      <c r="V27" s="135">
        <f t="shared" si="21"/>
        <v>0</v>
      </c>
      <c r="W27" s="135">
        <f t="shared" si="22"/>
        <v>0</v>
      </c>
      <c r="X27" s="135">
        <f t="shared" si="23"/>
        <v>0</v>
      </c>
      <c r="Y27" s="137">
        <f t="shared" si="24"/>
        <v>0</v>
      </c>
      <c r="Z27" s="129"/>
      <c r="AA27" s="130"/>
      <c r="AB27" s="135">
        <f t="shared" si="25"/>
        <v>0</v>
      </c>
      <c r="AC27" s="135">
        <f t="shared" si="26"/>
        <v>0</v>
      </c>
      <c r="AD27" s="135">
        <f t="shared" si="27"/>
        <v>0</v>
      </c>
      <c r="AE27" s="137">
        <f t="shared" si="28"/>
        <v>0</v>
      </c>
      <c r="AF27" s="129"/>
      <c r="AG27" s="130"/>
      <c r="AH27" s="135">
        <f t="shared" si="29"/>
        <v>0</v>
      </c>
      <c r="AI27" s="135">
        <f t="shared" si="30"/>
        <v>0</v>
      </c>
      <c r="AJ27" s="135">
        <f t="shared" si="31"/>
        <v>0</v>
      </c>
      <c r="AK27" s="137">
        <f t="shared" si="32"/>
        <v>0</v>
      </c>
      <c r="AL27" s="129"/>
      <c r="AM27" s="130"/>
      <c r="AN27" s="130"/>
      <c r="AO27" s="130"/>
      <c r="AP27" s="130"/>
      <c r="AQ27" s="130"/>
      <c r="AR27" s="130"/>
      <c r="AS27" s="130"/>
      <c r="AT27" s="130"/>
      <c r="AU27" s="132">
        <f t="shared" si="0"/>
        <v>0</v>
      </c>
      <c r="AV27" s="132">
        <f t="shared" si="1"/>
        <v>0</v>
      </c>
      <c r="AW27" s="132">
        <f t="shared" si="33"/>
        <v>0</v>
      </c>
      <c r="AX27" s="132">
        <f t="shared" si="34"/>
        <v>0</v>
      </c>
      <c r="AY27" s="132" t="str">
        <f t="shared" ca="1" si="35"/>
        <v>High Lapse</v>
      </c>
      <c r="AZ27" s="132">
        <f t="shared" si="2"/>
        <v>0</v>
      </c>
      <c r="BA27" s="132">
        <f t="shared" si="3"/>
        <v>0</v>
      </c>
      <c r="BB27" s="132">
        <f t="shared" si="52"/>
        <v>0</v>
      </c>
      <c r="BC27" s="132">
        <f t="shared" ca="1" si="36"/>
        <v>0</v>
      </c>
      <c r="BD27" s="129"/>
      <c r="BE27" s="130"/>
      <c r="BF27" s="135">
        <f t="shared" si="37"/>
        <v>0</v>
      </c>
      <c r="BG27" s="135">
        <f t="shared" si="38"/>
        <v>0</v>
      </c>
      <c r="BH27" s="135">
        <f t="shared" si="39"/>
        <v>0</v>
      </c>
      <c r="BI27" s="137">
        <f t="shared" si="40"/>
        <v>0</v>
      </c>
      <c r="BJ27" s="129"/>
      <c r="BK27" s="130"/>
      <c r="BL27" s="130"/>
      <c r="BM27" s="130"/>
      <c r="BN27" s="135">
        <f t="shared" si="41"/>
        <v>0</v>
      </c>
      <c r="BO27" s="135">
        <f t="shared" si="42"/>
        <v>0</v>
      </c>
      <c r="BP27" s="135">
        <f t="shared" si="43"/>
        <v>0</v>
      </c>
      <c r="BQ27" s="132" t="str">
        <f t="shared" ca="1" si="44"/>
        <v>High conversion</v>
      </c>
      <c r="BR27" s="135">
        <f t="shared" si="4"/>
        <v>0</v>
      </c>
      <c r="BS27" s="135">
        <f t="shared" si="53"/>
        <v>0</v>
      </c>
      <c r="BT27" s="132">
        <f t="shared" ca="1" si="45"/>
        <v>0</v>
      </c>
      <c r="BU27" s="129"/>
      <c r="BV27" s="130"/>
      <c r="BW27" s="130"/>
      <c r="BX27" s="135">
        <f t="shared" si="46"/>
        <v>0</v>
      </c>
      <c r="BY27" s="135">
        <f t="shared" si="47"/>
        <v>0</v>
      </c>
      <c r="BZ27" s="135">
        <f t="shared" si="48"/>
        <v>0</v>
      </c>
      <c r="CA27" s="140">
        <f t="shared" si="49"/>
        <v>0</v>
      </c>
      <c r="CC27" s="137">
        <f t="shared" si="5"/>
        <v>0</v>
      </c>
      <c r="CD27" s="137">
        <f t="shared" si="6"/>
        <v>0</v>
      </c>
      <c r="CE27" s="137">
        <f t="shared" si="7"/>
        <v>0</v>
      </c>
      <c r="CF27" s="137">
        <f t="shared" si="8"/>
        <v>0</v>
      </c>
      <c r="CG27" s="137">
        <f t="shared" si="9"/>
        <v>0</v>
      </c>
      <c r="CH27" s="226">
        <f t="shared" ca="1" si="10"/>
        <v>0</v>
      </c>
      <c r="CI27" s="137">
        <f t="shared" si="11"/>
        <v>0</v>
      </c>
      <c r="CJ27" s="137">
        <f t="shared" ca="1" si="50"/>
        <v>0</v>
      </c>
      <c r="CK27" s="137">
        <f t="shared" si="51"/>
        <v>0</v>
      </c>
      <c r="CL27" s="227">
        <f t="array" aca="1" ref="CL27" ca="1">-((MMULT(MMULT(CC27:CK27,CorrMatrix1),TRANSPOSE(CC27:CK27)))^0.5)</f>
        <v>0</v>
      </c>
      <c r="CM27" s="144">
        <f t="shared" ca="1" si="12"/>
        <v>0</v>
      </c>
    </row>
    <row r="28" spans="1:91" s="225" customFormat="1" x14ac:dyDescent="0.25">
      <c r="A28" s="221"/>
      <c r="B28" s="222"/>
      <c r="C28" s="223"/>
      <c r="D28" s="224"/>
      <c r="E28" s="129"/>
      <c r="F28" s="130"/>
      <c r="G28" s="130"/>
      <c r="H28" s="129"/>
      <c r="I28" s="130"/>
      <c r="J28" s="135">
        <f t="shared" si="13"/>
        <v>0</v>
      </c>
      <c r="K28" s="135">
        <f t="shared" si="14"/>
        <v>0</v>
      </c>
      <c r="L28" s="135">
        <f t="shared" si="15"/>
        <v>0</v>
      </c>
      <c r="M28" s="137">
        <f t="shared" si="16"/>
        <v>0</v>
      </c>
      <c r="N28" s="129"/>
      <c r="O28" s="130"/>
      <c r="P28" s="135">
        <f t="shared" si="17"/>
        <v>0</v>
      </c>
      <c r="Q28" s="135">
        <f t="shared" si="18"/>
        <v>0</v>
      </c>
      <c r="R28" s="135">
        <f t="shared" si="19"/>
        <v>0</v>
      </c>
      <c r="S28" s="137">
        <f t="shared" si="20"/>
        <v>0</v>
      </c>
      <c r="T28" s="129"/>
      <c r="U28" s="130"/>
      <c r="V28" s="135">
        <f t="shared" si="21"/>
        <v>0</v>
      </c>
      <c r="W28" s="135">
        <f t="shared" si="22"/>
        <v>0</v>
      </c>
      <c r="X28" s="135">
        <f t="shared" si="23"/>
        <v>0</v>
      </c>
      <c r="Y28" s="137">
        <f t="shared" si="24"/>
        <v>0</v>
      </c>
      <c r="Z28" s="129"/>
      <c r="AA28" s="130"/>
      <c r="AB28" s="135">
        <f t="shared" si="25"/>
        <v>0</v>
      </c>
      <c r="AC28" s="135">
        <f t="shared" si="26"/>
        <v>0</v>
      </c>
      <c r="AD28" s="135">
        <f t="shared" si="27"/>
        <v>0</v>
      </c>
      <c r="AE28" s="137">
        <f t="shared" si="28"/>
        <v>0</v>
      </c>
      <c r="AF28" s="129"/>
      <c r="AG28" s="130"/>
      <c r="AH28" s="135">
        <f t="shared" si="29"/>
        <v>0</v>
      </c>
      <c r="AI28" s="135">
        <f t="shared" si="30"/>
        <v>0</v>
      </c>
      <c r="AJ28" s="135">
        <f t="shared" si="31"/>
        <v>0</v>
      </c>
      <c r="AK28" s="137">
        <f t="shared" si="32"/>
        <v>0</v>
      </c>
      <c r="AL28" s="129"/>
      <c r="AM28" s="130"/>
      <c r="AN28" s="130"/>
      <c r="AO28" s="130"/>
      <c r="AP28" s="130"/>
      <c r="AQ28" s="130"/>
      <c r="AR28" s="130"/>
      <c r="AS28" s="130"/>
      <c r="AT28" s="130"/>
      <c r="AU28" s="132">
        <f t="shared" si="0"/>
        <v>0</v>
      </c>
      <c r="AV28" s="132">
        <f t="shared" si="1"/>
        <v>0</v>
      </c>
      <c r="AW28" s="132">
        <f t="shared" si="33"/>
        <v>0</v>
      </c>
      <c r="AX28" s="132">
        <f t="shared" si="34"/>
        <v>0</v>
      </c>
      <c r="AY28" s="132" t="str">
        <f t="shared" ca="1" si="35"/>
        <v>High Lapse</v>
      </c>
      <c r="AZ28" s="132">
        <f t="shared" si="2"/>
        <v>0</v>
      </c>
      <c r="BA28" s="132">
        <f t="shared" si="3"/>
        <v>0</v>
      </c>
      <c r="BB28" s="132">
        <f t="shared" si="52"/>
        <v>0</v>
      </c>
      <c r="BC28" s="132">
        <f t="shared" ca="1" si="36"/>
        <v>0</v>
      </c>
      <c r="BD28" s="129"/>
      <c r="BE28" s="130"/>
      <c r="BF28" s="135">
        <f t="shared" si="37"/>
        <v>0</v>
      </c>
      <c r="BG28" s="135">
        <f t="shared" si="38"/>
        <v>0</v>
      </c>
      <c r="BH28" s="135">
        <f t="shared" si="39"/>
        <v>0</v>
      </c>
      <c r="BI28" s="137">
        <f t="shared" si="40"/>
        <v>0</v>
      </c>
      <c r="BJ28" s="129"/>
      <c r="BK28" s="130"/>
      <c r="BL28" s="130"/>
      <c r="BM28" s="130"/>
      <c r="BN28" s="135">
        <f t="shared" si="41"/>
        <v>0</v>
      </c>
      <c r="BO28" s="135">
        <f t="shared" si="42"/>
        <v>0</v>
      </c>
      <c r="BP28" s="135">
        <f t="shared" si="43"/>
        <v>0</v>
      </c>
      <c r="BQ28" s="132" t="str">
        <f t="shared" ca="1" si="44"/>
        <v>High conversion</v>
      </c>
      <c r="BR28" s="135">
        <f t="shared" si="4"/>
        <v>0</v>
      </c>
      <c r="BS28" s="135">
        <f t="shared" si="53"/>
        <v>0</v>
      </c>
      <c r="BT28" s="132">
        <f t="shared" ca="1" si="45"/>
        <v>0</v>
      </c>
      <c r="BU28" s="129"/>
      <c r="BV28" s="130"/>
      <c r="BW28" s="130"/>
      <c r="BX28" s="135">
        <f t="shared" si="46"/>
        <v>0</v>
      </c>
      <c r="BY28" s="135">
        <f t="shared" si="47"/>
        <v>0</v>
      </c>
      <c r="BZ28" s="135">
        <f t="shared" si="48"/>
        <v>0</v>
      </c>
      <c r="CA28" s="140">
        <f t="shared" si="49"/>
        <v>0</v>
      </c>
      <c r="CC28" s="137">
        <f t="shared" si="5"/>
        <v>0</v>
      </c>
      <c r="CD28" s="137">
        <f t="shared" si="6"/>
        <v>0</v>
      </c>
      <c r="CE28" s="137">
        <f t="shared" si="7"/>
        <v>0</v>
      </c>
      <c r="CF28" s="137">
        <f t="shared" si="8"/>
        <v>0</v>
      </c>
      <c r="CG28" s="137">
        <f t="shared" si="9"/>
        <v>0</v>
      </c>
      <c r="CH28" s="226">
        <f t="shared" ca="1" si="10"/>
        <v>0</v>
      </c>
      <c r="CI28" s="137">
        <f t="shared" si="11"/>
        <v>0</v>
      </c>
      <c r="CJ28" s="137">
        <f t="shared" ca="1" si="50"/>
        <v>0</v>
      </c>
      <c r="CK28" s="137">
        <f t="shared" si="51"/>
        <v>0</v>
      </c>
      <c r="CL28" s="227">
        <f t="array" aca="1" ref="CL28" ca="1">-((MMULT(MMULT(CC28:CK28,CorrMatrix1),TRANSPOSE(CC28:CK28)))^0.5)</f>
        <v>0</v>
      </c>
      <c r="CM28" s="144">
        <f t="shared" ca="1" si="12"/>
        <v>0</v>
      </c>
    </row>
    <row r="29" spans="1:91" s="225" customFormat="1" x14ac:dyDescent="0.25">
      <c r="A29" s="228"/>
      <c r="B29" s="222"/>
      <c r="C29" s="223"/>
      <c r="D29" s="224"/>
      <c r="E29" s="129"/>
      <c r="F29" s="130"/>
      <c r="G29" s="130"/>
      <c r="H29" s="129"/>
      <c r="I29" s="130"/>
      <c r="J29" s="135">
        <f t="shared" si="13"/>
        <v>0</v>
      </c>
      <c r="K29" s="135">
        <f t="shared" si="14"/>
        <v>0</v>
      </c>
      <c r="L29" s="135">
        <f t="shared" si="15"/>
        <v>0</v>
      </c>
      <c r="M29" s="137">
        <f t="shared" si="16"/>
        <v>0</v>
      </c>
      <c r="N29" s="129"/>
      <c r="O29" s="130"/>
      <c r="P29" s="135">
        <f t="shared" si="17"/>
        <v>0</v>
      </c>
      <c r="Q29" s="135">
        <f t="shared" si="18"/>
        <v>0</v>
      </c>
      <c r="R29" s="135">
        <f t="shared" si="19"/>
        <v>0</v>
      </c>
      <c r="S29" s="137">
        <f t="shared" si="20"/>
        <v>0</v>
      </c>
      <c r="T29" s="129"/>
      <c r="U29" s="130"/>
      <c r="V29" s="135">
        <f t="shared" si="21"/>
        <v>0</v>
      </c>
      <c r="W29" s="135">
        <f t="shared" si="22"/>
        <v>0</v>
      </c>
      <c r="X29" s="135">
        <f t="shared" si="23"/>
        <v>0</v>
      </c>
      <c r="Y29" s="137">
        <f t="shared" si="24"/>
        <v>0</v>
      </c>
      <c r="Z29" s="129"/>
      <c r="AA29" s="130"/>
      <c r="AB29" s="135">
        <f t="shared" si="25"/>
        <v>0</v>
      </c>
      <c r="AC29" s="135">
        <f t="shared" si="26"/>
        <v>0</v>
      </c>
      <c r="AD29" s="135">
        <f t="shared" si="27"/>
        <v>0</v>
      </c>
      <c r="AE29" s="137">
        <f t="shared" si="28"/>
        <v>0</v>
      </c>
      <c r="AF29" s="129"/>
      <c r="AG29" s="130"/>
      <c r="AH29" s="135">
        <f t="shared" si="29"/>
        <v>0</v>
      </c>
      <c r="AI29" s="135">
        <f t="shared" si="30"/>
        <v>0</v>
      </c>
      <c r="AJ29" s="135">
        <f t="shared" si="31"/>
        <v>0</v>
      </c>
      <c r="AK29" s="137">
        <f t="shared" si="32"/>
        <v>0</v>
      </c>
      <c r="AL29" s="129"/>
      <c r="AM29" s="130"/>
      <c r="AN29" s="130"/>
      <c r="AO29" s="130"/>
      <c r="AP29" s="130"/>
      <c r="AQ29" s="130"/>
      <c r="AR29" s="130"/>
      <c r="AS29" s="130"/>
      <c r="AT29" s="130"/>
      <c r="AU29" s="132">
        <f t="shared" si="0"/>
        <v>0</v>
      </c>
      <c r="AV29" s="132">
        <f t="shared" si="1"/>
        <v>0</v>
      </c>
      <c r="AW29" s="132">
        <f t="shared" si="33"/>
        <v>0</v>
      </c>
      <c r="AX29" s="132">
        <f t="shared" si="34"/>
        <v>0</v>
      </c>
      <c r="AY29" s="132" t="str">
        <f t="shared" ca="1" si="35"/>
        <v>High Lapse</v>
      </c>
      <c r="AZ29" s="132">
        <f t="shared" si="2"/>
        <v>0</v>
      </c>
      <c r="BA29" s="132">
        <f t="shared" si="3"/>
        <v>0</v>
      </c>
      <c r="BB29" s="132">
        <f t="shared" si="52"/>
        <v>0</v>
      </c>
      <c r="BC29" s="132">
        <f t="shared" ca="1" si="36"/>
        <v>0</v>
      </c>
      <c r="BD29" s="129"/>
      <c r="BE29" s="130"/>
      <c r="BF29" s="135">
        <f t="shared" si="37"/>
        <v>0</v>
      </c>
      <c r="BG29" s="135">
        <f t="shared" si="38"/>
        <v>0</v>
      </c>
      <c r="BH29" s="135">
        <f t="shared" si="39"/>
        <v>0</v>
      </c>
      <c r="BI29" s="137">
        <f t="shared" si="40"/>
        <v>0</v>
      </c>
      <c r="BJ29" s="129"/>
      <c r="BK29" s="130"/>
      <c r="BL29" s="130"/>
      <c r="BM29" s="130"/>
      <c r="BN29" s="135">
        <f t="shared" si="41"/>
        <v>0</v>
      </c>
      <c r="BO29" s="135">
        <f t="shared" si="42"/>
        <v>0</v>
      </c>
      <c r="BP29" s="135">
        <f t="shared" si="43"/>
        <v>0</v>
      </c>
      <c r="BQ29" s="132" t="str">
        <f t="shared" ca="1" si="44"/>
        <v>High conversion</v>
      </c>
      <c r="BR29" s="135">
        <f t="shared" si="4"/>
        <v>0</v>
      </c>
      <c r="BS29" s="135">
        <f t="shared" si="53"/>
        <v>0</v>
      </c>
      <c r="BT29" s="132">
        <f t="shared" ca="1" si="45"/>
        <v>0</v>
      </c>
      <c r="BU29" s="129"/>
      <c r="BV29" s="130"/>
      <c r="BW29" s="130"/>
      <c r="BX29" s="135">
        <f t="shared" si="46"/>
        <v>0</v>
      </c>
      <c r="BY29" s="135">
        <f t="shared" si="47"/>
        <v>0</v>
      </c>
      <c r="BZ29" s="135">
        <f t="shared" si="48"/>
        <v>0</v>
      </c>
      <c r="CA29" s="140">
        <f t="shared" si="49"/>
        <v>0</v>
      </c>
      <c r="CC29" s="137">
        <f t="shared" si="5"/>
        <v>0</v>
      </c>
      <c r="CD29" s="137">
        <f t="shared" si="6"/>
        <v>0</v>
      </c>
      <c r="CE29" s="137">
        <f t="shared" si="7"/>
        <v>0</v>
      </c>
      <c r="CF29" s="137">
        <f t="shared" si="8"/>
        <v>0</v>
      </c>
      <c r="CG29" s="137">
        <f t="shared" si="9"/>
        <v>0</v>
      </c>
      <c r="CH29" s="226">
        <f t="shared" ca="1" si="10"/>
        <v>0</v>
      </c>
      <c r="CI29" s="137">
        <f t="shared" si="11"/>
        <v>0</v>
      </c>
      <c r="CJ29" s="137">
        <f t="shared" ca="1" si="50"/>
        <v>0</v>
      </c>
      <c r="CK29" s="137">
        <f t="shared" si="51"/>
        <v>0</v>
      </c>
      <c r="CL29" s="227">
        <f t="array" aca="1" ref="CL29" ca="1">-((MMULT(MMULT(CC29:CK29,CorrMatrix1),TRANSPOSE(CC29:CK29)))^0.5)</f>
        <v>0</v>
      </c>
      <c r="CM29" s="144">
        <f t="shared" ca="1" si="12"/>
        <v>0</v>
      </c>
    </row>
    <row r="30" spans="1:91" s="225" customFormat="1" x14ac:dyDescent="0.25">
      <c r="A30" s="221"/>
      <c r="B30" s="222"/>
      <c r="C30" s="223"/>
      <c r="D30" s="224"/>
      <c r="E30" s="129"/>
      <c r="F30" s="130"/>
      <c r="G30" s="130"/>
      <c r="H30" s="129"/>
      <c r="I30" s="130"/>
      <c r="J30" s="135">
        <f t="shared" si="13"/>
        <v>0</v>
      </c>
      <c r="K30" s="135">
        <f t="shared" si="14"/>
        <v>0</v>
      </c>
      <c r="L30" s="135">
        <f t="shared" si="15"/>
        <v>0</v>
      </c>
      <c r="M30" s="137">
        <f t="shared" si="16"/>
        <v>0</v>
      </c>
      <c r="N30" s="129"/>
      <c r="O30" s="130"/>
      <c r="P30" s="135">
        <f t="shared" si="17"/>
        <v>0</v>
      </c>
      <c r="Q30" s="135">
        <f t="shared" si="18"/>
        <v>0</v>
      </c>
      <c r="R30" s="135">
        <f t="shared" si="19"/>
        <v>0</v>
      </c>
      <c r="S30" s="137">
        <f t="shared" si="20"/>
        <v>0</v>
      </c>
      <c r="T30" s="129"/>
      <c r="U30" s="130"/>
      <c r="V30" s="135">
        <f t="shared" si="21"/>
        <v>0</v>
      </c>
      <c r="W30" s="135">
        <f t="shared" si="22"/>
        <v>0</v>
      </c>
      <c r="X30" s="135">
        <f t="shared" si="23"/>
        <v>0</v>
      </c>
      <c r="Y30" s="137">
        <f t="shared" si="24"/>
        <v>0</v>
      </c>
      <c r="Z30" s="129"/>
      <c r="AA30" s="130"/>
      <c r="AB30" s="135">
        <f t="shared" si="25"/>
        <v>0</v>
      </c>
      <c r="AC30" s="135">
        <f t="shared" si="26"/>
        <v>0</v>
      </c>
      <c r="AD30" s="135">
        <f t="shared" si="27"/>
        <v>0</v>
      </c>
      <c r="AE30" s="137">
        <f t="shared" si="28"/>
        <v>0</v>
      </c>
      <c r="AF30" s="129"/>
      <c r="AG30" s="130"/>
      <c r="AH30" s="135">
        <f t="shared" si="29"/>
        <v>0</v>
      </c>
      <c r="AI30" s="135">
        <f t="shared" si="30"/>
        <v>0</v>
      </c>
      <c r="AJ30" s="135">
        <f t="shared" si="31"/>
        <v>0</v>
      </c>
      <c r="AK30" s="137">
        <f t="shared" si="32"/>
        <v>0</v>
      </c>
      <c r="AL30" s="129"/>
      <c r="AM30" s="130"/>
      <c r="AN30" s="130"/>
      <c r="AO30" s="130"/>
      <c r="AP30" s="130"/>
      <c r="AQ30" s="130"/>
      <c r="AR30" s="130"/>
      <c r="AS30" s="130"/>
      <c r="AT30" s="130"/>
      <c r="AU30" s="132">
        <f t="shared" si="0"/>
        <v>0</v>
      </c>
      <c r="AV30" s="132">
        <f t="shared" si="1"/>
        <v>0</v>
      </c>
      <c r="AW30" s="132">
        <f t="shared" si="33"/>
        <v>0</v>
      </c>
      <c r="AX30" s="132">
        <f t="shared" si="34"/>
        <v>0</v>
      </c>
      <c r="AY30" s="132" t="str">
        <f t="shared" ca="1" si="35"/>
        <v>High Lapse</v>
      </c>
      <c r="AZ30" s="132">
        <f t="shared" si="2"/>
        <v>0</v>
      </c>
      <c r="BA30" s="132">
        <f t="shared" si="3"/>
        <v>0</v>
      </c>
      <c r="BB30" s="132">
        <f t="shared" si="52"/>
        <v>0</v>
      </c>
      <c r="BC30" s="132">
        <f t="shared" ca="1" si="36"/>
        <v>0</v>
      </c>
      <c r="BD30" s="129"/>
      <c r="BE30" s="130"/>
      <c r="BF30" s="135">
        <f t="shared" si="37"/>
        <v>0</v>
      </c>
      <c r="BG30" s="135">
        <f t="shared" si="38"/>
        <v>0</v>
      </c>
      <c r="BH30" s="135">
        <f t="shared" si="39"/>
        <v>0</v>
      </c>
      <c r="BI30" s="137">
        <f t="shared" si="40"/>
        <v>0</v>
      </c>
      <c r="BJ30" s="129"/>
      <c r="BK30" s="130"/>
      <c r="BL30" s="130"/>
      <c r="BM30" s="130"/>
      <c r="BN30" s="135">
        <f t="shared" si="41"/>
        <v>0</v>
      </c>
      <c r="BO30" s="135">
        <f t="shared" si="42"/>
        <v>0</v>
      </c>
      <c r="BP30" s="135">
        <f t="shared" si="43"/>
        <v>0</v>
      </c>
      <c r="BQ30" s="132" t="str">
        <f t="shared" ca="1" si="44"/>
        <v>High conversion</v>
      </c>
      <c r="BR30" s="135">
        <f t="shared" si="4"/>
        <v>0</v>
      </c>
      <c r="BS30" s="135">
        <f t="shared" si="53"/>
        <v>0</v>
      </c>
      <c r="BT30" s="132">
        <f t="shared" ca="1" si="45"/>
        <v>0</v>
      </c>
      <c r="BU30" s="129"/>
      <c r="BV30" s="130"/>
      <c r="BW30" s="130"/>
      <c r="BX30" s="135">
        <f t="shared" si="46"/>
        <v>0</v>
      </c>
      <c r="BY30" s="135">
        <f t="shared" si="47"/>
        <v>0</v>
      </c>
      <c r="BZ30" s="135">
        <f t="shared" si="48"/>
        <v>0</v>
      </c>
      <c r="CA30" s="140">
        <f t="shared" si="49"/>
        <v>0</v>
      </c>
      <c r="CC30" s="137">
        <f t="shared" si="5"/>
        <v>0</v>
      </c>
      <c r="CD30" s="137">
        <f t="shared" si="6"/>
        <v>0</v>
      </c>
      <c r="CE30" s="137">
        <f t="shared" si="7"/>
        <v>0</v>
      </c>
      <c r="CF30" s="137">
        <f t="shared" si="8"/>
        <v>0</v>
      </c>
      <c r="CG30" s="137">
        <f t="shared" si="9"/>
        <v>0</v>
      </c>
      <c r="CH30" s="226">
        <f t="shared" ca="1" si="10"/>
        <v>0</v>
      </c>
      <c r="CI30" s="137">
        <f t="shared" si="11"/>
        <v>0</v>
      </c>
      <c r="CJ30" s="137">
        <f t="shared" ca="1" si="50"/>
        <v>0</v>
      </c>
      <c r="CK30" s="137">
        <f t="shared" si="51"/>
        <v>0</v>
      </c>
      <c r="CL30" s="227">
        <f t="array" aca="1" ref="CL30" ca="1">-((MMULT(MMULT(CC30:CK30,CorrMatrix1),TRANSPOSE(CC30:CK30)))^0.5)</f>
        <v>0</v>
      </c>
      <c r="CM30" s="144">
        <f t="shared" ca="1" si="12"/>
        <v>0</v>
      </c>
    </row>
    <row r="31" spans="1:91" s="225" customFormat="1" x14ac:dyDescent="0.25">
      <c r="A31" s="221"/>
      <c r="B31" s="222"/>
      <c r="C31" s="223"/>
      <c r="D31" s="224"/>
      <c r="E31" s="129"/>
      <c r="F31" s="130"/>
      <c r="G31" s="130"/>
      <c r="H31" s="129"/>
      <c r="I31" s="130"/>
      <c r="J31" s="135">
        <f t="shared" si="13"/>
        <v>0</v>
      </c>
      <c r="K31" s="135">
        <f t="shared" si="14"/>
        <v>0</v>
      </c>
      <c r="L31" s="135">
        <f t="shared" si="15"/>
        <v>0</v>
      </c>
      <c r="M31" s="137">
        <f t="shared" si="16"/>
        <v>0</v>
      </c>
      <c r="N31" s="129"/>
      <c r="O31" s="130"/>
      <c r="P31" s="135">
        <f t="shared" si="17"/>
        <v>0</v>
      </c>
      <c r="Q31" s="135">
        <f t="shared" si="18"/>
        <v>0</v>
      </c>
      <c r="R31" s="135">
        <f t="shared" si="19"/>
        <v>0</v>
      </c>
      <c r="S31" s="137">
        <f t="shared" si="20"/>
        <v>0</v>
      </c>
      <c r="T31" s="129"/>
      <c r="U31" s="130"/>
      <c r="V31" s="135">
        <f t="shared" si="21"/>
        <v>0</v>
      </c>
      <c r="W31" s="135">
        <f t="shared" si="22"/>
        <v>0</v>
      </c>
      <c r="X31" s="135">
        <f t="shared" si="23"/>
        <v>0</v>
      </c>
      <c r="Y31" s="137">
        <f t="shared" si="24"/>
        <v>0</v>
      </c>
      <c r="Z31" s="129"/>
      <c r="AA31" s="130"/>
      <c r="AB31" s="135">
        <f t="shared" si="25"/>
        <v>0</v>
      </c>
      <c r="AC31" s="135">
        <f t="shared" si="26"/>
        <v>0</v>
      </c>
      <c r="AD31" s="135">
        <f t="shared" si="27"/>
        <v>0</v>
      </c>
      <c r="AE31" s="137">
        <f t="shared" si="28"/>
        <v>0</v>
      </c>
      <c r="AF31" s="129"/>
      <c r="AG31" s="130"/>
      <c r="AH31" s="135">
        <f t="shared" si="29"/>
        <v>0</v>
      </c>
      <c r="AI31" s="135">
        <f t="shared" si="30"/>
        <v>0</v>
      </c>
      <c r="AJ31" s="135">
        <f t="shared" si="31"/>
        <v>0</v>
      </c>
      <c r="AK31" s="137">
        <f t="shared" si="32"/>
        <v>0</v>
      </c>
      <c r="AL31" s="129"/>
      <c r="AM31" s="130"/>
      <c r="AN31" s="130"/>
      <c r="AO31" s="130"/>
      <c r="AP31" s="130"/>
      <c r="AQ31" s="130"/>
      <c r="AR31" s="130"/>
      <c r="AS31" s="130"/>
      <c r="AT31" s="130"/>
      <c r="AU31" s="132">
        <f t="shared" si="0"/>
        <v>0</v>
      </c>
      <c r="AV31" s="132">
        <f t="shared" si="1"/>
        <v>0</v>
      </c>
      <c r="AW31" s="132">
        <f t="shared" si="33"/>
        <v>0</v>
      </c>
      <c r="AX31" s="132">
        <f t="shared" si="34"/>
        <v>0</v>
      </c>
      <c r="AY31" s="132" t="str">
        <f t="shared" ca="1" si="35"/>
        <v>High Lapse</v>
      </c>
      <c r="AZ31" s="132">
        <f t="shared" si="2"/>
        <v>0</v>
      </c>
      <c r="BA31" s="132">
        <f t="shared" si="3"/>
        <v>0</v>
      </c>
      <c r="BB31" s="132">
        <f t="shared" si="52"/>
        <v>0</v>
      </c>
      <c r="BC31" s="132">
        <f t="shared" ca="1" si="36"/>
        <v>0</v>
      </c>
      <c r="BD31" s="129"/>
      <c r="BE31" s="130"/>
      <c r="BF31" s="135">
        <f t="shared" si="37"/>
        <v>0</v>
      </c>
      <c r="BG31" s="135">
        <f t="shared" si="38"/>
        <v>0</v>
      </c>
      <c r="BH31" s="135">
        <f t="shared" si="39"/>
        <v>0</v>
      </c>
      <c r="BI31" s="137">
        <f t="shared" si="40"/>
        <v>0</v>
      </c>
      <c r="BJ31" s="129"/>
      <c r="BK31" s="130"/>
      <c r="BL31" s="130"/>
      <c r="BM31" s="130"/>
      <c r="BN31" s="135">
        <f t="shared" si="41"/>
        <v>0</v>
      </c>
      <c r="BO31" s="135">
        <f t="shared" si="42"/>
        <v>0</v>
      </c>
      <c r="BP31" s="135">
        <f t="shared" si="43"/>
        <v>0</v>
      </c>
      <c r="BQ31" s="132" t="str">
        <f t="shared" ca="1" si="44"/>
        <v>High conversion</v>
      </c>
      <c r="BR31" s="135">
        <f t="shared" si="4"/>
        <v>0</v>
      </c>
      <c r="BS31" s="135">
        <f t="shared" si="53"/>
        <v>0</v>
      </c>
      <c r="BT31" s="132">
        <f t="shared" ca="1" si="45"/>
        <v>0</v>
      </c>
      <c r="BU31" s="129"/>
      <c r="BV31" s="130"/>
      <c r="BW31" s="130"/>
      <c r="BX31" s="135">
        <f t="shared" si="46"/>
        <v>0</v>
      </c>
      <c r="BY31" s="135">
        <f t="shared" si="47"/>
        <v>0</v>
      </c>
      <c r="BZ31" s="135">
        <f t="shared" si="48"/>
        <v>0</v>
      </c>
      <c r="CA31" s="140">
        <f t="shared" si="49"/>
        <v>0</v>
      </c>
      <c r="CC31" s="137">
        <f t="shared" si="5"/>
        <v>0</v>
      </c>
      <c r="CD31" s="137">
        <f t="shared" si="6"/>
        <v>0</v>
      </c>
      <c r="CE31" s="137">
        <f t="shared" si="7"/>
        <v>0</v>
      </c>
      <c r="CF31" s="137">
        <f t="shared" si="8"/>
        <v>0</v>
      </c>
      <c r="CG31" s="137">
        <f t="shared" si="9"/>
        <v>0</v>
      </c>
      <c r="CH31" s="226">
        <f t="shared" ca="1" si="10"/>
        <v>0</v>
      </c>
      <c r="CI31" s="137">
        <f t="shared" si="11"/>
        <v>0</v>
      </c>
      <c r="CJ31" s="137">
        <f t="shared" ca="1" si="50"/>
        <v>0</v>
      </c>
      <c r="CK31" s="137">
        <f t="shared" si="51"/>
        <v>0</v>
      </c>
      <c r="CL31" s="227">
        <f t="array" aca="1" ref="CL31" ca="1">-((MMULT(MMULT(CC31:CK31,CorrMatrix1),TRANSPOSE(CC31:CK31)))^0.5)</f>
        <v>0</v>
      </c>
      <c r="CM31" s="144">
        <f t="shared" ca="1" si="12"/>
        <v>0</v>
      </c>
    </row>
    <row r="32" spans="1:91" s="225" customFormat="1" x14ac:dyDescent="0.25"/>
    <row r="33" spans="1:1" s="225" customFormat="1" x14ac:dyDescent="0.25">
      <c r="A33" s="335"/>
    </row>
    <row r="34" spans="1:1" s="225" customFormat="1" x14ac:dyDescent="0.25"/>
    <row r="35" spans="1:1" s="225" customFormat="1" x14ac:dyDescent="0.25"/>
    <row r="36" spans="1:1" s="225" customFormat="1" x14ac:dyDescent="0.25"/>
    <row r="37" spans="1:1" s="225" customFormat="1" x14ac:dyDescent="0.25"/>
    <row r="38" spans="1:1" s="225" customFormat="1" x14ac:dyDescent="0.25"/>
    <row r="39" spans="1:1" s="225" customFormat="1" x14ac:dyDescent="0.25"/>
    <row r="40" spans="1:1" s="225" customFormat="1" x14ac:dyDescent="0.25"/>
    <row r="41" spans="1:1" s="225" customFormat="1" x14ac:dyDescent="0.25"/>
    <row r="42" spans="1:1" s="225" customFormat="1" x14ac:dyDescent="0.25"/>
    <row r="43" spans="1:1" s="225" customFormat="1" x14ac:dyDescent="0.25"/>
    <row r="44" spans="1:1" s="225" customFormat="1" x14ac:dyDescent="0.25"/>
    <row r="45" spans="1:1" s="225" customFormat="1" x14ac:dyDescent="0.25"/>
    <row r="46" spans="1:1" s="225" customFormat="1" x14ac:dyDescent="0.25"/>
    <row r="47" spans="1:1" s="225" customFormat="1" x14ac:dyDescent="0.25"/>
    <row r="48" spans="1:1" s="225" customFormat="1" x14ac:dyDescent="0.25"/>
    <row r="49" s="225" customFormat="1" x14ac:dyDescent="0.25"/>
    <row r="50" s="225" customFormat="1" x14ac:dyDescent="0.25"/>
    <row r="51" s="225" customFormat="1" x14ac:dyDescent="0.25"/>
    <row r="52" s="225" customFormat="1" x14ac:dyDescent="0.25"/>
    <row r="53" s="225" customFormat="1" x14ac:dyDescent="0.25"/>
    <row r="54" s="225" customFormat="1" x14ac:dyDescent="0.25"/>
    <row r="55" s="225" customFormat="1" x14ac:dyDescent="0.25"/>
    <row r="56" s="225" customFormat="1" x14ac:dyDescent="0.25"/>
    <row r="57" s="225" customFormat="1" x14ac:dyDescent="0.25"/>
    <row r="58" s="225" customFormat="1" x14ac:dyDescent="0.25"/>
    <row r="59" s="225" customFormat="1" x14ac:dyDescent="0.25"/>
    <row r="60" s="225" customFormat="1" x14ac:dyDescent="0.25"/>
    <row r="61" s="225" customFormat="1" x14ac:dyDescent="0.25"/>
    <row r="62" s="225" customFormat="1" x14ac:dyDescent="0.25"/>
    <row r="63" s="225" customFormat="1" x14ac:dyDescent="0.25"/>
    <row r="64" s="225" customFormat="1" x14ac:dyDescent="0.25"/>
    <row r="65" s="225" customFormat="1" x14ac:dyDescent="0.25"/>
    <row r="66" s="225" customFormat="1" x14ac:dyDescent="0.25"/>
    <row r="67" s="225" customFormat="1" x14ac:dyDescent="0.25"/>
    <row r="68" s="225" customFormat="1" x14ac:dyDescent="0.25"/>
    <row r="69" s="225" customFormat="1" x14ac:dyDescent="0.25"/>
    <row r="70" s="225" customFormat="1" x14ac:dyDescent="0.25"/>
    <row r="71" s="225" customFormat="1" x14ac:dyDescent="0.25"/>
    <row r="72" s="225" customFormat="1" x14ac:dyDescent="0.25"/>
    <row r="73" s="225" customFormat="1" x14ac:dyDescent="0.25"/>
    <row r="74" s="225" customFormat="1" x14ac:dyDescent="0.25"/>
    <row r="75" s="225" customFormat="1" x14ac:dyDescent="0.25"/>
    <row r="76" s="225" customFormat="1" x14ac:dyDescent="0.25"/>
    <row r="77" s="225" customFormat="1" x14ac:dyDescent="0.25"/>
    <row r="78" s="225" customFormat="1" x14ac:dyDescent="0.25"/>
    <row r="79" s="225" customFormat="1" x14ac:dyDescent="0.25"/>
    <row r="80" s="225" customFormat="1" x14ac:dyDescent="0.25"/>
    <row r="81" s="225" customFormat="1" x14ac:dyDescent="0.25"/>
    <row r="82" s="225" customFormat="1" x14ac:dyDescent="0.25"/>
    <row r="83" s="225" customFormat="1" x14ac:dyDescent="0.25"/>
    <row r="84" s="225" customFormat="1" x14ac:dyDescent="0.25"/>
    <row r="85" s="225" customFormat="1" x14ac:dyDescent="0.25"/>
    <row r="86" s="225" customFormat="1" x14ac:dyDescent="0.25"/>
    <row r="87" s="225" customFormat="1" x14ac:dyDescent="0.25"/>
    <row r="88" s="225" customFormat="1" x14ac:dyDescent="0.25"/>
    <row r="89" s="225" customFormat="1" x14ac:dyDescent="0.25"/>
    <row r="90" s="225" customFormat="1" x14ac:dyDescent="0.25"/>
    <row r="91" s="225" customFormat="1" x14ac:dyDescent="0.25"/>
    <row r="92" s="225" customFormat="1" x14ac:dyDescent="0.25"/>
    <row r="93" s="225" customFormat="1" x14ac:dyDescent="0.25"/>
    <row r="94" s="225" customFormat="1" x14ac:dyDescent="0.25"/>
    <row r="95" s="225" customFormat="1" x14ac:dyDescent="0.25"/>
    <row r="96" s="225" customFormat="1" x14ac:dyDescent="0.25"/>
    <row r="97" s="225" customFormat="1" x14ac:dyDescent="0.25"/>
    <row r="98" s="225" customFormat="1" x14ac:dyDescent="0.25"/>
    <row r="99" s="225" customFormat="1" x14ac:dyDescent="0.25"/>
    <row r="100" s="225" customFormat="1" x14ac:dyDescent="0.25"/>
    <row r="101" s="225" customFormat="1" x14ac:dyDescent="0.25"/>
    <row r="102" s="225" customFormat="1" x14ac:dyDescent="0.25"/>
    <row r="103" s="225" customFormat="1" x14ac:dyDescent="0.25"/>
    <row r="104" s="225" customFormat="1" x14ac:dyDescent="0.25"/>
    <row r="105" s="225" customFormat="1" x14ac:dyDescent="0.25"/>
    <row r="106" s="225" customFormat="1" x14ac:dyDescent="0.25"/>
    <row r="107" s="225" customFormat="1" x14ac:dyDescent="0.25"/>
    <row r="108" s="225" customFormat="1" x14ac:dyDescent="0.25"/>
    <row r="109" s="225" customFormat="1" x14ac:dyDescent="0.25"/>
    <row r="110" s="225" customFormat="1" x14ac:dyDescent="0.25"/>
    <row r="111" s="225" customFormat="1" x14ac:dyDescent="0.25"/>
    <row r="112" s="225" customFormat="1" x14ac:dyDescent="0.25"/>
    <row r="113" s="225" customFormat="1" x14ac:dyDescent="0.25"/>
    <row r="114" s="225" customFormat="1" x14ac:dyDescent="0.25"/>
    <row r="115" s="225" customFormat="1" x14ac:dyDescent="0.25"/>
    <row r="116" s="225" customFormat="1" x14ac:dyDescent="0.25"/>
    <row r="117" s="225" customFormat="1" x14ac:dyDescent="0.25"/>
    <row r="118" s="225" customFormat="1" x14ac:dyDescent="0.25"/>
    <row r="119" s="225" customFormat="1" x14ac:dyDescent="0.25"/>
    <row r="120" s="225" customFormat="1" x14ac:dyDescent="0.25"/>
    <row r="121" s="225" customFormat="1" x14ac:dyDescent="0.25"/>
    <row r="122" s="225" customFormat="1" x14ac:dyDescent="0.25"/>
    <row r="123" s="225" customFormat="1" x14ac:dyDescent="0.25"/>
    <row r="124" s="225" customFormat="1" x14ac:dyDescent="0.25"/>
    <row r="125" s="225" customFormat="1" x14ac:dyDescent="0.25"/>
    <row r="126" s="225" customFormat="1" x14ac:dyDescent="0.25"/>
    <row r="127" s="225" customFormat="1" x14ac:dyDescent="0.25"/>
    <row r="128" s="225" customFormat="1" x14ac:dyDescent="0.25"/>
    <row r="129" s="225" customFormat="1" x14ac:dyDescent="0.25"/>
    <row r="130" s="225" customFormat="1" x14ac:dyDescent="0.25"/>
    <row r="131" s="225" customFormat="1" x14ac:dyDescent="0.25"/>
    <row r="132" s="225" customFormat="1" x14ac:dyDescent="0.25"/>
    <row r="133" s="225" customFormat="1" x14ac:dyDescent="0.25"/>
    <row r="134" s="225" customFormat="1" x14ac:dyDescent="0.25"/>
    <row r="135" s="225" customFormat="1" x14ac:dyDescent="0.25"/>
    <row r="136" s="225" customFormat="1" x14ac:dyDescent="0.25"/>
    <row r="137" s="225" customFormat="1" x14ac:dyDescent="0.25"/>
    <row r="138" s="225" customFormat="1" x14ac:dyDescent="0.25"/>
    <row r="139" s="225" customFormat="1" x14ac:dyDescent="0.25"/>
    <row r="140" s="225" customFormat="1" x14ac:dyDescent="0.25"/>
    <row r="141" s="225" customFormat="1" x14ac:dyDescent="0.25"/>
    <row r="142" s="225" customFormat="1" x14ac:dyDescent="0.25"/>
    <row r="143" s="225" customFormat="1" x14ac:dyDescent="0.25"/>
    <row r="144" s="225" customFormat="1" x14ac:dyDescent="0.25"/>
    <row r="145" s="225" customFormat="1" x14ac:dyDescent="0.25"/>
    <row r="146" s="225" customFormat="1" x14ac:dyDescent="0.25"/>
    <row r="147" s="225" customFormat="1" x14ac:dyDescent="0.25"/>
    <row r="148" s="225" customFormat="1" x14ac:dyDescent="0.25"/>
    <row r="149" s="225" customFormat="1" x14ac:dyDescent="0.25"/>
    <row r="150" s="225" customFormat="1" x14ac:dyDescent="0.25"/>
    <row r="151" s="225" customFormat="1" x14ac:dyDescent="0.25"/>
    <row r="152" s="225" customFormat="1" x14ac:dyDescent="0.25"/>
    <row r="153" s="225" customFormat="1" x14ac:dyDescent="0.25"/>
    <row r="154" s="225" customFormat="1" x14ac:dyDescent="0.25"/>
    <row r="155" s="225" customFormat="1" x14ac:dyDescent="0.25"/>
    <row r="156" s="225" customFormat="1" x14ac:dyDescent="0.25"/>
    <row r="157" s="225" customFormat="1" x14ac:dyDescent="0.25"/>
    <row r="158" s="225" customFormat="1" x14ac:dyDescent="0.25"/>
    <row r="159" s="225" customFormat="1" x14ac:dyDescent="0.25"/>
    <row r="160" s="225" customFormat="1" x14ac:dyDescent="0.25"/>
    <row r="161" s="225" customFormat="1" x14ac:dyDescent="0.25"/>
    <row r="162" s="225" customFormat="1" x14ac:dyDescent="0.25"/>
    <row r="163" s="225" customFormat="1" x14ac:dyDescent="0.25"/>
    <row r="164" s="225" customFormat="1" x14ac:dyDescent="0.25"/>
    <row r="165" s="225" customFormat="1" x14ac:dyDescent="0.25"/>
    <row r="166" s="225" customFormat="1" x14ac:dyDescent="0.25"/>
    <row r="167" s="225" customFormat="1" x14ac:dyDescent="0.25"/>
    <row r="168" s="225" customFormat="1" x14ac:dyDescent="0.25"/>
    <row r="169" s="225" customFormat="1" x14ac:dyDescent="0.25"/>
    <row r="170" s="225" customFormat="1" x14ac:dyDescent="0.25"/>
    <row r="171" s="225" customFormat="1" x14ac:dyDescent="0.25"/>
    <row r="172" s="225" customFormat="1" x14ac:dyDescent="0.25"/>
    <row r="173" s="225" customFormat="1" x14ac:dyDescent="0.25"/>
    <row r="174" s="225" customFormat="1" x14ac:dyDescent="0.25"/>
    <row r="175" s="225" customFormat="1" x14ac:dyDescent="0.25"/>
    <row r="176" s="225" customFormat="1" x14ac:dyDescent="0.25"/>
    <row r="177" s="225" customFormat="1" x14ac:dyDescent="0.25"/>
    <row r="178" s="225" customFormat="1" x14ac:dyDescent="0.25"/>
    <row r="179" s="225" customFormat="1" x14ac:dyDescent="0.25"/>
    <row r="180" s="225" customFormat="1" x14ac:dyDescent="0.25"/>
    <row r="181" s="225" customFormat="1" x14ac:dyDescent="0.25"/>
    <row r="182" s="225" customFormat="1" x14ac:dyDescent="0.25"/>
    <row r="183" s="225" customFormat="1" x14ac:dyDescent="0.25"/>
    <row r="184" s="225" customFormat="1" x14ac:dyDescent="0.25"/>
    <row r="185" s="225" customFormat="1" x14ac:dyDescent="0.25"/>
    <row r="186" s="225" customFormat="1" x14ac:dyDescent="0.25"/>
    <row r="187" s="225" customFormat="1" x14ac:dyDescent="0.25"/>
    <row r="188" s="225" customFormat="1" x14ac:dyDescent="0.25"/>
    <row r="189" s="225" customFormat="1" x14ac:dyDescent="0.25"/>
    <row r="190" s="225" customFormat="1" x14ac:dyDescent="0.25"/>
    <row r="191" s="225" customFormat="1" x14ac:dyDescent="0.25"/>
    <row r="192" s="225" customFormat="1" x14ac:dyDescent="0.25"/>
    <row r="193" s="225" customFormat="1" x14ac:dyDescent="0.25"/>
    <row r="194" s="225" customFormat="1" x14ac:dyDescent="0.25"/>
    <row r="195" s="225" customFormat="1" x14ac:dyDescent="0.25"/>
    <row r="196" s="225" customFormat="1" x14ac:dyDescent="0.25"/>
    <row r="197" s="225" customFormat="1" x14ac:dyDescent="0.25"/>
    <row r="198" s="225" customFormat="1" x14ac:dyDescent="0.25"/>
    <row r="199" s="225" customFormat="1" x14ac:dyDescent="0.25"/>
    <row r="200" s="225" customFormat="1" x14ac:dyDescent="0.25"/>
    <row r="201" s="225" customFormat="1" x14ac:dyDescent="0.25"/>
    <row r="202" s="225" customFormat="1" x14ac:dyDescent="0.25"/>
    <row r="203" s="225" customFormat="1" x14ac:dyDescent="0.25"/>
    <row r="204" s="225" customFormat="1" x14ac:dyDescent="0.25"/>
    <row r="205" s="225" customFormat="1" x14ac:dyDescent="0.25"/>
    <row r="206" s="225" customFormat="1" x14ac:dyDescent="0.25"/>
    <row r="207" s="225" customFormat="1" x14ac:dyDescent="0.25"/>
    <row r="208" s="225" customFormat="1" x14ac:dyDescent="0.25"/>
    <row r="209" s="225" customFormat="1" x14ac:dyDescent="0.25"/>
    <row r="210" s="225" customFormat="1" x14ac:dyDescent="0.25"/>
    <row r="211" s="225" customFormat="1" x14ac:dyDescent="0.25"/>
    <row r="212" s="225" customFormat="1" x14ac:dyDescent="0.25"/>
    <row r="213" s="225" customFormat="1" x14ac:dyDescent="0.25"/>
    <row r="214" s="225" customFormat="1" x14ac:dyDescent="0.25"/>
    <row r="215" s="225" customFormat="1" x14ac:dyDescent="0.25"/>
    <row r="216" s="225" customFormat="1" x14ac:dyDescent="0.25"/>
    <row r="217" s="225" customFormat="1" x14ac:dyDescent="0.25"/>
    <row r="218" s="225" customFormat="1" x14ac:dyDescent="0.25"/>
    <row r="219" s="225" customFormat="1" x14ac:dyDescent="0.25"/>
    <row r="220" s="225" customFormat="1" x14ac:dyDescent="0.25"/>
    <row r="221" s="225" customFormat="1" x14ac:dyDescent="0.25"/>
    <row r="222" s="225" customFormat="1" x14ac:dyDescent="0.25"/>
    <row r="223" s="225" customFormat="1" x14ac:dyDescent="0.25"/>
    <row r="224" s="225" customFormat="1" x14ac:dyDescent="0.25"/>
    <row r="225" s="225" customFormat="1" x14ac:dyDescent="0.25"/>
    <row r="226" s="225" customFormat="1" x14ac:dyDescent="0.25"/>
    <row r="227" s="225" customFormat="1" x14ac:dyDescent="0.25"/>
    <row r="228" s="225" customFormat="1" x14ac:dyDescent="0.25"/>
    <row r="229" s="225" customFormat="1" x14ac:dyDescent="0.25"/>
    <row r="230" s="225" customFormat="1" x14ac:dyDescent="0.25"/>
    <row r="231" s="225" customFormat="1" x14ac:dyDescent="0.25"/>
    <row r="232" s="225" customFormat="1" x14ac:dyDescent="0.25"/>
    <row r="233" s="225" customFormat="1" x14ac:dyDescent="0.25"/>
    <row r="234" s="225" customFormat="1" x14ac:dyDescent="0.25"/>
    <row r="235" s="225" customFormat="1" x14ac:dyDescent="0.25"/>
    <row r="236" s="225" customFormat="1" x14ac:dyDescent="0.25"/>
    <row r="237" s="225" customFormat="1" x14ac:dyDescent="0.25"/>
    <row r="238" s="225" customFormat="1" x14ac:dyDescent="0.25"/>
    <row r="239" s="225" customFormat="1" x14ac:dyDescent="0.25"/>
    <row r="240" s="225" customFormat="1" x14ac:dyDescent="0.25"/>
    <row r="241" s="225" customFormat="1" x14ac:dyDescent="0.25"/>
    <row r="242" s="225" customFormat="1" x14ac:dyDescent="0.25"/>
    <row r="243" s="225" customFormat="1" x14ac:dyDescent="0.25"/>
    <row r="244" s="225" customFormat="1" x14ac:dyDescent="0.25"/>
    <row r="245" s="225" customFormat="1" x14ac:dyDescent="0.25"/>
    <row r="246" s="225" customFormat="1" x14ac:dyDescent="0.25"/>
    <row r="247" s="225" customFormat="1" x14ac:dyDescent="0.25"/>
    <row r="248" s="225" customFormat="1" x14ac:dyDescent="0.25"/>
    <row r="249" s="225" customFormat="1" x14ac:dyDescent="0.25"/>
    <row r="250" s="225" customFormat="1" x14ac:dyDescent="0.25"/>
    <row r="251" s="225" customFormat="1" x14ac:dyDescent="0.25"/>
    <row r="252" s="225" customFormat="1" x14ac:dyDescent="0.25"/>
    <row r="253" s="225" customFormat="1" x14ac:dyDescent="0.25"/>
    <row r="254" s="225" customFormat="1" x14ac:dyDescent="0.25"/>
    <row r="255" s="225" customFormat="1" x14ac:dyDescent="0.25"/>
    <row r="256" s="225" customFormat="1" x14ac:dyDescent="0.25"/>
    <row r="257" s="225" customFormat="1" x14ac:dyDescent="0.25"/>
    <row r="258" s="225" customFormat="1" x14ac:dyDescent="0.25"/>
    <row r="259" s="225" customFormat="1" x14ac:dyDescent="0.25"/>
    <row r="260" s="225" customFormat="1" x14ac:dyDescent="0.25"/>
    <row r="261" s="225" customFormat="1" x14ac:dyDescent="0.25"/>
    <row r="262" s="225" customFormat="1" x14ac:dyDescent="0.25"/>
    <row r="263" s="225" customFormat="1" x14ac:dyDescent="0.25"/>
    <row r="264" s="225" customFormat="1" x14ac:dyDescent="0.25"/>
    <row r="265" s="225" customFormat="1" x14ac:dyDescent="0.25"/>
    <row r="266" s="225" customFormat="1" x14ac:dyDescent="0.25"/>
    <row r="267" s="225" customFormat="1" x14ac:dyDescent="0.25"/>
    <row r="268" s="225" customFormat="1" x14ac:dyDescent="0.25"/>
    <row r="269" s="225" customFormat="1" x14ac:dyDescent="0.25"/>
    <row r="270" s="225" customFormat="1" x14ac:dyDescent="0.25"/>
    <row r="271" s="225" customFormat="1" x14ac:dyDescent="0.25"/>
    <row r="272" s="225" customFormat="1" x14ac:dyDescent="0.25"/>
    <row r="273" s="225" customFormat="1" x14ac:dyDescent="0.25"/>
    <row r="274" s="225" customFormat="1" x14ac:dyDescent="0.25"/>
    <row r="275" s="225" customFormat="1" x14ac:dyDescent="0.25"/>
    <row r="276" s="225" customFormat="1" x14ac:dyDescent="0.25"/>
    <row r="277" s="225" customFormat="1" x14ac:dyDescent="0.25"/>
    <row r="278" s="225" customFormat="1" x14ac:dyDescent="0.25"/>
    <row r="279" s="225" customFormat="1" x14ac:dyDescent="0.25"/>
    <row r="280" s="225" customFormat="1" x14ac:dyDescent="0.25"/>
    <row r="281" s="225" customFormat="1" x14ac:dyDescent="0.25"/>
    <row r="282" s="225" customFormat="1" x14ac:dyDescent="0.25"/>
    <row r="283" s="225" customFormat="1" x14ac:dyDescent="0.25"/>
    <row r="284" s="225" customFormat="1" x14ac:dyDescent="0.25"/>
    <row r="285" s="225" customFormat="1" x14ac:dyDescent="0.25"/>
    <row r="286" s="225" customFormat="1" x14ac:dyDescent="0.25"/>
    <row r="287" s="225" customFormat="1" x14ac:dyDescent="0.25"/>
    <row r="288" s="225" customFormat="1" x14ac:dyDescent="0.25"/>
    <row r="289" s="225" customFormat="1" x14ac:dyDescent="0.25"/>
    <row r="290" s="225" customFormat="1" x14ac:dyDescent="0.25"/>
    <row r="291" s="225" customFormat="1" x14ac:dyDescent="0.25"/>
    <row r="292" s="225" customFormat="1" x14ac:dyDescent="0.25"/>
    <row r="293" s="225" customFormat="1" x14ac:dyDescent="0.25"/>
    <row r="294" s="225" customFormat="1" x14ac:dyDescent="0.25"/>
    <row r="295" s="225" customFormat="1" x14ac:dyDescent="0.25"/>
    <row r="296" s="225" customFormat="1" x14ac:dyDescent="0.25"/>
    <row r="297" s="225" customFormat="1" x14ac:dyDescent="0.25"/>
    <row r="298" s="225" customFormat="1" x14ac:dyDescent="0.25"/>
    <row r="299" s="225" customFormat="1" x14ac:dyDescent="0.25"/>
    <row r="300" s="225" customFormat="1" x14ac:dyDescent="0.25"/>
    <row r="301" s="225" customFormat="1" x14ac:dyDescent="0.25"/>
    <row r="302" s="225" customFormat="1" x14ac:dyDescent="0.25"/>
    <row r="303" s="225" customFormat="1" x14ac:dyDescent="0.25"/>
    <row r="304" s="225" customFormat="1" x14ac:dyDescent="0.25"/>
    <row r="305" s="225" customFormat="1" x14ac:dyDescent="0.25"/>
    <row r="306" s="225" customFormat="1" x14ac:dyDescent="0.25"/>
    <row r="307" s="225" customFormat="1" x14ac:dyDescent="0.25"/>
    <row r="308" s="225" customFormat="1" x14ac:dyDescent="0.25"/>
    <row r="309" s="225" customFormat="1" x14ac:dyDescent="0.25"/>
    <row r="310" s="225" customFormat="1" x14ac:dyDescent="0.25"/>
    <row r="311" s="225" customFormat="1" x14ac:dyDescent="0.25"/>
    <row r="312" s="225" customFormat="1" x14ac:dyDescent="0.25"/>
    <row r="313" s="225" customFormat="1" x14ac:dyDescent="0.25"/>
    <row r="314" s="225" customFormat="1" x14ac:dyDescent="0.25"/>
    <row r="315" s="225" customFormat="1" x14ac:dyDescent="0.25"/>
    <row r="316" s="225" customFormat="1" x14ac:dyDescent="0.25"/>
    <row r="317" s="225" customFormat="1" x14ac:dyDescent="0.25"/>
    <row r="318" s="225" customFormat="1" x14ac:dyDescent="0.25"/>
    <row r="319" s="225" customFormat="1" x14ac:dyDescent="0.25"/>
    <row r="320" s="225" customFormat="1" x14ac:dyDescent="0.25"/>
    <row r="321" s="225" customFormat="1" x14ac:dyDescent="0.25"/>
    <row r="322" s="225" customFormat="1" x14ac:dyDescent="0.25"/>
    <row r="323" s="225" customFormat="1" x14ac:dyDescent="0.25"/>
    <row r="324" s="225" customFormat="1" x14ac:dyDescent="0.25"/>
    <row r="325" s="225" customFormat="1" x14ac:dyDescent="0.25"/>
    <row r="326" s="225" customFormat="1" x14ac:dyDescent="0.25"/>
    <row r="327" s="225" customFormat="1" x14ac:dyDescent="0.25"/>
    <row r="328" s="225" customFormat="1" x14ac:dyDescent="0.25"/>
    <row r="329" s="225" customFormat="1" x14ac:dyDescent="0.25"/>
    <row r="330" s="225" customFormat="1" x14ac:dyDescent="0.25"/>
    <row r="331" s="225" customFormat="1" x14ac:dyDescent="0.25"/>
    <row r="332" s="225" customFormat="1" x14ac:dyDescent="0.25"/>
    <row r="333" s="225" customFormat="1" x14ac:dyDescent="0.25"/>
    <row r="334" s="225" customFormat="1" x14ac:dyDescent="0.25"/>
    <row r="335" s="225" customFormat="1" x14ac:dyDescent="0.25"/>
    <row r="336" s="225" customFormat="1" x14ac:dyDescent="0.25"/>
    <row r="337" s="225" customFormat="1" x14ac:dyDescent="0.25"/>
    <row r="338" s="225" customFormat="1" x14ac:dyDescent="0.25"/>
    <row r="339" s="225" customFormat="1" x14ac:dyDescent="0.25"/>
    <row r="340" s="225" customFormat="1" x14ac:dyDescent="0.25"/>
    <row r="341" s="225" customFormat="1" x14ac:dyDescent="0.25"/>
    <row r="342" s="225" customFormat="1" x14ac:dyDescent="0.25"/>
    <row r="343" s="225" customFormat="1" x14ac:dyDescent="0.25"/>
    <row r="344" s="225" customFormat="1" x14ac:dyDescent="0.25"/>
    <row r="345" s="225" customFormat="1" x14ac:dyDescent="0.25"/>
    <row r="346" s="225" customFormat="1" x14ac:dyDescent="0.25"/>
    <row r="347" s="225" customFormat="1" x14ac:dyDescent="0.25"/>
    <row r="348" s="225" customFormat="1" x14ac:dyDescent="0.25"/>
    <row r="349" s="225" customFormat="1" x14ac:dyDescent="0.25"/>
    <row r="350" s="225" customFormat="1" x14ac:dyDescent="0.25"/>
    <row r="351" s="225" customFormat="1" x14ac:dyDescent="0.25"/>
    <row r="352" s="225" customFormat="1" x14ac:dyDescent="0.25"/>
    <row r="353" s="225" customFormat="1" x14ac:dyDescent="0.25"/>
    <row r="354" s="225" customFormat="1" x14ac:dyDescent="0.25"/>
    <row r="355" s="225" customFormat="1" x14ac:dyDescent="0.25"/>
    <row r="356" s="225" customFormat="1" x14ac:dyDescent="0.25"/>
    <row r="357" s="225" customFormat="1" x14ac:dyDescent="0.25"/>
    <row r="358" s="225" customFormat="1" x14ac:dyDescent="0.25"/>
    <row r="359" s="225" customFormat="1" x14ac:dyDescent="0.25"/>
    <row r="360" s="225" customFormat="1" x14ac:dyDescent="0.25"/>
    <row r="361" s="225" customFormat="1" x14ac:dyDescent="0.25"/>
    <row r="362" s="225" customFormat="1" x14ac:dyDescent="0.25"/>
    <row r="363" s="225" customFormat="1" x14ac:dyDescent="0.25"/>
    <row r="364" s="225" customFormat="1" x14ac:dyDescent="0.25"/>
    <row r="365" s="225" customFormat="1" x14ac:dyDescent="0.25"/>
    <row r="366" s="225" customFormat="1" x14ac:dyDescent="0.25"/>
    <row r="367" s="225" customFormat="1" x14ac:dyDescent="0.25"/>
    <row r="368" s="225" customFormat="1" x14ac:dyDescent="0.25"/>
    <row r="369" s="225" customFormat="1" x14ac:dyDescent="0.25"/>
    <row r="370" s="225" customFormat="1" x14ac:dyDescent="0.25"/>
    <row r="371" s="225" customFormat="1" x14ac:dyDescent="0.25"/>
    <row r="372" s="225" customFormat="1" x14ac:dyDescent="0.25"/>
    <row r="373" s="225" customFormat="1" x14ac:dyDescent="0.25"/>
    <row r="374" s="225" customFormat="1" x14ac:dyDescent="0.25"/>
    <row r="375" s="225" customFormat="1" x14ac:dyDescent="0.25"/>
    <row r="376" s="225" customFormat="1" x14ac:dyDescent="0.25"/>
    <row r="377" s="225" customFormat="1" x14ac:dyDescent="0.25"/>
    <row r="378" s="225" customFormat="1" x14ac:dyDescent="0.25"/>
    <row r="379" s="225" customFormat="1" x14ac:dyDescent="0.25"/>
    <row r="380" s="225" customFormat="1" x14ac:dyDescent="0.25"/>
    <row r="381" s="225" customFormat="1" x14ac:dyDescent="0.25"/>
    <row r="382" s="225" customFormat="1" x14ac:dyDescent="0.25"/>
    <row r="383" s="225" customFormat="1" x14ac:dyDescent="0.25"/>
    <row r="384" s="225" customFormat="1" x14ac:dyDescent="0.25"/>
    <row r="385" s="225" customFormat="1" x14ac:dyDescent="0.25"/>
    <row r="386" s="225" customFormat="1" x14ac:dyDescent="0.25"/>
    <row r="387" s="225" customFormat="1" x14ac:dyDescent="0.25"/>
    <row r="388" s="225" customFormat="1" x14ac:dyDescent="0.25"/>
    <row r="389" s="225" customFormat="1" x14ac:dyDescent="0.25"/>
    <row r="390" s="225" customFormat="1" x14ac:dyDescent="0.25"/>
    <row r="391" s="225" customFormat="1" x14ac:dyDescent="0.25"/>
    <row r="392" s="225" customFormat="1" x14ac:dyDescent="0.25"/>
    <row r="393" s="225" customFormat="1" x14ac:dyDescent="0.25"/>
    <row r="394" s="225" customFormat="1" x14ac:dyDescent="0.25"/>
    <row r="395" s="225" customFormat="1" x14ac:dyDescent="0.25"/>
    <row r="396" s="225" customFormat="1" x14ac:dyDescent="0.25"/>
    <row r="397" s="225" customFormat="1" x14ac:dyDescent="0.25"/>
    <row r="398" s="225" customFormat="1" x14ac:dyDescent="0.25"/>
    <row r="399" s="225" customFormat="1" x14ac:dyDescent="0.25"/>
    <row r="400" s="225" customFormat="1" x14ac:dyDescent="0.25"/>
    <row r="401" s="225" customFormat="1" x14ac:dyDescent="0.25"/>
    <row r="402" s="225" customFormat="1" x14ac:dyDescent="0.25"/>
    <row r="403" s="225" customFormat="1" x14ac:dyDescent="0.25"/>
    <row r="404" s="225" customFormat="1" x14ac:dyDescent="0.25"/>
    <row r="405" s="225" customFormat="1" x14ac:dyDescent="0.25"/>
    <row r="406" s="225" customFormat="1" x14ac:dyDescent="0.25"/>
    <row r="407" s="225" customFormat="1" x14ac:dyDescent="0.25"/>
    <row r="408" s="225" customFormat="1" x14ac:dyDescent="0.25"/>
    <row r="409" s="225" customFormat="1" x14ac:dyDescent="0.25"/>
    <row r="410" s="225" customFormat="1" x14ac:dyDescent="0.25"/>
    <row r="411" s="225" customFormat="1" x14ac:dyDescent="0.25"/>
    <row r="412" s="225" customFormat="1" x14ac:dyDescent="0.25"/>
    <row r="413" s="225" customFormat="1" x14ac:dyDescent="0.25"/>
    <row r="414" s="225" customFormat="1" x14ac:dyDescent="0.25"/>
    <row r="415" s="225" customFormat="1" x14ac:dyDescent="0.25"/>
    <row r="416" s="225" customFormat="1" x14ac:dyDescent="0.25"/>
    <row r="417" s="225" customFormat="1" x14ac:dyDescent="0.25"/>
    <row r="418" s="225" customFormat="1" x14ac:dyDescent="0.25"/>
    <row r="419" s="225" customFormat="1" x14ac:dyDescent="0.25"/>
    <row r="420" s="225" customFormat="1" x14ac:dyDescent="0.25"/>
    <row r="421" s="225" customFormat="1" x14ac:dyDescent="0.25"/>
    <row r="422" s="225" customFormat="1" x14ac:dyDescent="0.25"/>
    <row r="423" s="225" customFormat="1" x14ac:dyDescent="0.25"/>
    <row r="424" s="225" customFormat="1" x14ac:dyDescent="0.25"/>
    <row r="425" s="225" customFormat="1" x14ac:dyDescent="0.25"/>
    <row r="426" s="225" customFormat="1" x14ac:dyDescent="0.25"/>
    <row r="427" s="225" customFormat="1" x14ac:dyDescent="0.25"/>
    <row r="428" s="225" customFormat="1" x14ac:dyDescent="0.25"/>
    <row r="429" s="225" customFormat="1" x14ac:dyDescent="0.25"/>
    <row r="430" s="225" customFormat="1" x14ac:dyDescent="0.25"/>
    <row r="431" s="225" customFormat="1" x14ac:dyDescent="0.25"/>
    <row r="432" s="225" customFormat="1" x14ac:dyDescent="0.25"/>
    <row r="433" s="225" customFormat="1" x14ac:dyDescent="0.25"/>
    <row r="434" s="225" customFormat="1" x14ac:dyDescent="0.25"/>
    <row r="435" s="225" customFormat="1" x14ac:dyDescent="0.25"/>
    <row r="436" s="225" customFormat="1" x14ac:dyDescent="0.25"/>
    <row r="437" s="225" customFormat="1" x14ac:dyDescent="0.25"/>
    <row r="438" s="225" customFormat="1" x14ac:dyDescent="0.25"/>
    <row r="439" s="225" customFormat="1" x14ac:dyDescent="0.25"/>
    <row r="440" s="225" customFormat="1" x14ac:dyDescent="0.25"/>
    <row r="441" s="225" customFormat="1" x14ac:dyDescent="0.25"/>
    <row r="442" s="225" customFormat="1" x14ac:dyDescent="0.25"/>
    <row r="443" s="225" customFormat="1" x14ac:dyDescent="0.25"/>
    <row r="444" s="225" customFormat="1" x14ac:dyDescent="0.25"/>
    <row r="445" s="225" customFormat="1" x14ac:dyDescent="0.25"/>
    <row r="446" s="225" customFormat="1" x14ac:dyDescent="0.25"/>
    <row r="447" s="225" customFormat="1" x14ac:dyDescent="0.25"/>
    <row r="448" s="225" customFormat="1" x14ac:dyDescent="0.25"/>
    <row r="449" s="225" customFormat="1" x14ac:dyDescent="0.25"/>
    <row r="450" s="225" customFormat="1" x14ac:dyDescent="0.25"/>
    <row r="451" s="225" customFormat="1" x14ac:dyDescent="0.25"/>
    <row r="452" s="225" customFormat="1" x14ac:dyDescent="0.25"/>
    <row r="453" s="225" customFormat="1" x14ac:dyDescent="0.25"/>
    <row r="454" s="225" customFormat="1" x14ac:dyDescent="0.25"/>
    <row r="455" s="225" customFormat="1" x14ac:dyDescent="0.25"/>
    <row r="456" s="225" customFormat="1" x14ac:dyDescent="0.25"/>
    <row r="457" s="225" customFormat="1" x14ac:dyDescent="0.25"/>
    <row r="458" s="225" customFormat="1" x14ac:dyDescent="0.25"/>
    <row r="459" s="225" customFormat="1" x14ac:dyDescent="0.25"/>
    <row r="460" s="225" customFormat="1" x14ac:dyDescent="0.25"/>
    <row r="461" s="225" customFormat="1" x14ac:dyDescent="0.25"/>
    <row r="462" s="225" customFormat="1" x14ac:dyDescent="0.25"/>
    <row r="463" s="225" customFormat="1" x14ac:dyDescent="0.25"/>
    <row r="464" s="225" customFormat="1" x14ac:dyDescent="0.25"/>
    <row r="465" s="225" customFormat="1" x14ac:dyDescent="0.25"/>
    <row r="466" s="225" customFormat="1" x14ac:dyDescent="0.25"/>
    <row r="467" s="225" customFormat="1" x14ac:dyDescent="0.25"/>
    <row r="468" s="225" customFormat="1" x14ac:dyDescent="0.25"/>
    <row r="469" s="225" customFormat="1" x14ac:dyDescent="0.25"/>
    <row r="470" s="225" customFormat="1" x14ac:dyDescent="0.25"/>
    <row r="471" s="225" customFormat="1" x14ac:dyDescent="0.25"/>
    <row r="472" s="225" customFormat="1" x14ac:dyDescent="0.25"/>
    <row r="473" s="225" customFormat="1" x14ac:dyDescent="0.25"/>
    <row r="474" s="225" customFormat="1" x14ac:dyDescent="0.25"/>
    <row r="475" s="225" customFormat="1" x14ac:dyDescent="0.25"/>
    <row r="476" s="225" customFormat="1" x14ac:dyDescent="0.25"/>
    <row r="477" s="225" customFormat="1" x14ac:dyDescent="0.25"/>
    <row r="478" s="225" customFormat="1" x14ac:dyDescent="0.25"/>
    <row r="479" s="225" customFormat="1" x14ac:dyDescent="0.25"/>
    <row r="480" s="225" customFormat="1" x14ac:dyDescent="0.25"/>
    <row r="481" s="225" customFormat="1" x14ac:dyDescent="0.25"/>
    <row r="482" s="225" customFormat="1" x14ac:dyDescent="0.25"/>
    <row r="483" s="225" customFormat="1" x14ac:dyDescent="0.25"/>
    <row r="484" s="225" customFormat="1" x14ac:dyDescent="0.25"/>
    <row r="485" s="225" customFormat="1" x14ac:dyDescent="0.25"/>
    <row r="486" s="225" customFormat="1" x14ac:dyDescent="0.25"/>
    <row r="487" s="225" customFormat="1" x14ac:dyDescent="0.25"/>
    <row r="488" s="225" customFormat="1" x14ac:dyDescent="0.25"/>
    <row r="489" s="225" customFormat="1" x14ac:dyDescent="0.25"/>
    <row r="490" s="225" customFormat="1" x14ac:dyDescent="0.25"/>
    <row r="491" s="225" customFormat="1" x14ac:dyDescent="0.25"/>
    <row r="492" s="225" customFormat="1" x14ac:dyDescent="0.25"/>
    <row r="493" s="225" customFormat="1" x14ac:dyDescent="0.25"/>
    <row r="494" s="225" customFormat="1" x14ac:dyDescent="0.25"/>
    <row r="495" s="225" customFormat="1" x14ac:dyDescent="0.25"/>
    <row r="496" s="225" customFormat="1" x14ac:dyDescent="0.25"/>
    <row r="497" s="225" customFormat="1" x14ac:dyDescent="0.25"/>
    <row r="498" s="225" customFormat="1" x14ac:dyDescent="0.25"/>
    <row r="499" s="225" customFormat="1" x14ac:dyDescent="0.25"/>
    <row r="500" s="225" customFormat="1" x14ac:dyDescent="0.25"/>
  </sheetData>
  <mergeCells count="37">
    <mergeCell ref="C8:C10"/>
    <mergeCell ref="E8:G9"/>
    <mergeCell ref="A8:A10"/>
    <mergeCell ref="B8:B10"/>
    <mergeCell ref="AN9:AO9"/>
    <mergeCell ref="AL9:AM9"/>
    <mergeCell ref="D8:D10"/>
    <mergeCell ref="H8:I9"/>
    <mergeCell ref="J8:M9"/>
    <mergeCell ref="N8:O9"/>
    <mergeCell ref="P8:S9"/>
    <mergeCell ref="T8:U9"/>
    <mergeCell ref="V8:Y9"/>
    <mergeCell ref="Z8:AA9"/>
    <mergeCell ref="AL8:AT8"/>
    <mergeCell ref="AB8:AE9"/>
    <mergeCell ref="AF8:AG9"/>
    <mergeCell ref="AH8:AK9"/>
    <mergeCell ref="AP9:AT9"/>
    <mergeCell ref="BD8:BE9"/>
    <mergeCell ref="BF8:BI9"/>
    <mergeCell ref="AY9:AY10"/>
    <mergeCell ref="BC9:BC10"/>
    <mergeCell ref="AU8:BC8"/>
    <mergeCell ref="AX9:AX10"/>
    <mergeCell ref="CC8:CK9"/>
    <mergeCell ref="CM8:CM10"/>
    <mergeCell ref="CL8:CL10"/>
    <mergeCell ref="BX8:CA9"/>
    <mergeCell ref="BU8:BW9"/>
    <mergeCell ref="BJ8:BM8"/>
    <mergeCell ref="BJ9:BK9"/>
    <mergeCell ref="BL9:BM9"/>
    <mergeCell ref="BN8:BT8"/>
    <mergeCell ref="BP9:BP10"/>
    <mergeCell ref="BQ9:BQ10"/>
    <mergeCell ref="BT9:BT10"/>
  </mergeCells>
  <pageMargins left="0.7" right="0.7" top="0.75" bottom="0.75" header="0.3" footer="0.3"/>
  <pageSetup paperSize="9"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55744-8A23-4CD8-B0F5-8AF61BC40863}">
  <sheetPr>
    <tabColor theme="8" tint="0.59999389629810485"/>
  </sheetPr>
  <dimension ref="A1:CM500"/>
  <sheetViews>
    <sheetView workbookViewId="0">
      <selection activeCell="A3" sqref="A3"/>
    </sheetView>
  </sheetViews>
  <sheetFormatPr defaultColWidth="8.81640625" defaultRowHeight="12.5" x14ac:dyDescent="0.25"/>
  <cols>
    <col min="1" max="1" width="17.81640625" customWidth="1"/>
    <col min="2" max="2" width="17.1796875" customWidth="1"/>
    <col min="3" max="3" width="28.81640625" customWidth="1"/>
    <col min="4" max="4" width="17.81640625" customWidth="1"/>
    <col min="5" max="46" width="17.1796875" customWidth="1"/>
    <col min="47" max="55" width="13.81640625" customWidth="1"/>
    <col min="56" max="78" width="17.1796875" customWidth="1"/>
    <col min="79" max="79" width="19" customWidth="1"/>
    <col min="80" max="80" width="4.1796875" customWidth="1"/>
    <col min="81" max="89" width="19" customWidth="1"/>
    <col min="90" max="90" width="17.1796875" customWidth="1"/>
    <col min="91" max="91" width="19.1796875" customWidth="1"/>
  </cols>
  <sheetData>
    <row r="1" spans="1:91" ht="13" x14ac:dyDescent="0.3">
      <c r="A1" s="75" t="s">
        <v>141</v>
      </c>
      <c r="B1" s="75"/>
      <c r="C1" s="75"/>
      <c r="D1" s="75"/>
    </row>
    <row r="3" spans="1:91" ht="13" x14ac:dyDescent="0.3">
      <c r="A3" s="573" t="s">
        <v>395</v>
      </c>
      <c r="B3" s="15"/>
      <c r="C3" s="15"/>
      <c r="D3" s="15"/>
    </row>
    <row r="4" spans="1:91" ht="13" x14ac:dyDescent="0.3">
      <c r="A4" s="470" t="s">
        <v>396</v>
      </c>
      <c r="B4" s="15"/>
      <c r="C4" s="15"/>
      <c r="D4" s="15"/>
    </row>
    <row r="5" spans="1:91" ht="13" x14ac:dyDescent="0.3">
      <c r="A5" s="471"/>
      <c r="B5" s="15"/>
      <c r="C5" s="15"/>
      <c r="D5" s="15"/>
    </row>
    <row r="6" spans="1:91" ht="13" thickBot="1" x14ac:dyDescent="0.3">
      <c r="CM6" s="15"/>
    </row>
    <row r="7" spans="1:91" ht="14" thickTop="1" thickBot="1" x14ac:dyDescent="0.35">
      <c r="A7" t="s">
        <v>144</v>
      </c>
      <c r="E7" s="145">
        <f>SUM(E11:INDEX(E:E,ROWS(E:E)))</f>
        <v>0</v>
      </c>
      <c r="F7" s="145">
        <f>SUM(F11:INDEX(F:F,ROWS(F:F)))</f>
        <v>0</v>
      </c>
      <c r="H7" s="75" t="s">
        <v>153</v>
      </c>
      <c r="K7" s="145">
        <f>SUM(K11:INDEX(K:K,ROWS(K:K)))</f>
        <v>0</v>
      </c>
      <c r="N7" s="75" t="s">
        <v>159</v>
      </c>
      <c r="Q7" s="145">
        <f>SUM(Q11:INDEX(Q:Q,ROWS(Q:Q)))</f>
        <v>0</v>
      </c>
      <c r="T7" s="75" t="s">
        <v>164</v>
      </c>
      <c r="W7" s="145">
        <f>SUM(W11:INDEX(W:W,ROWS(W:W)))</f>
        <v>0</v>
      </c>
      <c r="Z7" s="75" t="s">
        <v>169</v>
      </c>
      <c r="AC7" s="145">
        <f>SUM(AC11:INDEX(AC:AC,ROWS(AC:AC)))</f>
        <v>0</v>
      </c>
      <c r="AF7" s="75" t="s">
        <v>174</v>
      </c>
      <c r="AI7" s="145">
        <f>SUM(AI11:INDEX(AI:AI,ROWS(AI:AI)))</f>
        <v>0</v>
      </c>
      <c r="AL7" s="75" t="s">
        <v>151</v>
      </c>
      <c r="AX7" s="145">
        <f>SUM(AX11:INDEX(AX:AX,ROWS(AX:AX)))</f>
        <v>0</v>
      </c>
      <c r="BD7" s="75" t="s">
        <v>179</v>
      </c>
      <c r="BG7" s="145">
        <f>SUM(BG11:INDEX(BG:BG,ROWS(BG:BG)))</f>
        <v>0</v>
      </c>
      <c r="BJ7" s="75" t="s">
        <v>184</v>
      </c>
      <c r="BP7" s="286">
        <f>SUM(BP11:INDEX(BP:BP,ROWS(BP:BP)))</f>
        <v>0</v>
      </c>
      <c r="BQ7" s="289"/>
      <c r="BU7" s="75" t="s">
        <v>189</v>
      </c>
      <c r="BY7" s="145">
        <f>SUM(BY11:INDEX(BY:BY,ROWS(BY:BY)))</f>
        <v>0</v>
      </c>
      <c r="CM7" s="232">
        <f ca="1">SUM(CM11:INDEX(CM:CM,ROWS(CM:CM)))</f>
        <v>0</v>
      </c>
    </row>
    <row r="8" spans="1:91" ht="21.75" customHeight="1" thickTop="1" x14ac:dyDescent="0.25">
      <c r="A8" s="785" t="s">
        <v>398</v>
      </c>
      <c r="B8" s="786" t="s">
        <v>142</v>
      </c>
      <c r="C8" s="780" t="s">
        <v>397</v>
      </c>
      <c r="D8" s="790" t="s">
        <v>201</v>
      </c>
      <c r="E8" s="770" t="s">
        <v>131</v>
      </c>
      <c r="F8" s="783"/>
      <c r="G8" s="783"/>
      <c r="H8" s="770" t="s">
        <v>154</v>
      </c>
      <c r="I8" s="771"/>
      <c r="J8" s="761" t="s">
        <v>155</v>
      </c>
      <c r="K8" s="762"/>
      <c r="L8" s="762"/>
      <c r="M8" s="762"/>
      <c r="N8" s="770" t="s">
        <v>160</v>
      </c>
      <c r="O8" s="771"/>
      <c r="P8" s="761" t="s">
        <v>161</v>
      </c>
      <c r="Q8" s="762"/>
      <c r="R8" s="762"/>
      <c r="S8" s="762"/>
      <c r="T8" s="770" t="s">
        <v>165</v>
      </c>
      <c r="U8" s="771"/>
      <c r="V8" s="761" t="s">
        <v>166</v>
      </c>
      <c r="W8" s="762"/>
      <c r="X8" s="762"/>
      <c r="Y8" s="762"/>
      <c r="Z8" s="770" t="s">
        <v>170</v>
      </c>
      <c r="AA8" s="771"/>
      <c r="AB8" s="761" t="s">
        <v>171</v>
      </c>
      <c r="AC8" s="762"/>
      <c r="AD8" s="762"/>
      <c r="AE8" s="762"/>
      <c r="AF8" s="770" t="s">
        <v>175</v>
      </c>
      <c r="AG8" s="771"/>
      <c r="AH8" s="761" t="s">
        <v>176</v>
      </c>
      <c r="AI8" s="762"/>
      <c r="AJ8" s="762"/>
      <c r="AK8" s="762"/>
      <c r="AL8" s="793" t="s">
        <v>135</v>
      </c>
      <c r="AM8" s="794"/>
      <c r="AN8" s="794"/>
      <c r="AO8" s="794"/>
      <c r="AP8" s="794"/>
      <c r="AQ8" s="794"/>
      <c r="AR8" s="794"/>
      <c r="AS8" s="794"/>
      <c r="AT8" s="795"/>
      <c r="AU8" s="777" t="s">
        <v>152</v>
      </c>
      <c r="AV8" s="777"/>
      <c r="AW8" s="777"/>
      <c r="AX8" s="777"/>
      <c r="AY8" s="777"/>
      <c r="AZ8" s="777"/>
      <c r="BA8" s="777"/>
      <c r="BB8" s="777"/>
      <c r="BC8" s="777"/>
      <c r="BD8" s="770" t="s">
        <v>180</v>
      </c>
      <c r="BE8" s="771"/>
      <c r="BF8" s="761" t="s">
        <v>181</v>
      </c>
      <c r="BG8" s="762"/>
      <c r="BH8" s="762"/>
      <c r="BI8" s="762"/>
      <c r="BJ8" s="740" t="s">
        <v>185</v>
      </c>
      <c r="BK8" s="741"/>
      <c r="BL8" s="741"/>
      <c r="BM8" s="742"/>
      <c r="BN8" s="747" t="s">
        <v>188</v>
      </c>
      <c r="BO8" s="747"/>
      <c r="BP8" s="747"/>
      <c r="BQ8" s="747"/>
      <c r="BR8" s="747"/>
      <c r="BS8" s="747"/>
      <c r="BT8" s="747"/>
      <c r="BU8" s="767" t="s">
        <v>190</v>
      </c>
      <c r="BV8" s="767"/>
      <c r="BW8" s="768"/>
      <c r="BX8" s="761" t="s">
        <v>192</v>
      </c>
      <c r="BY8" s="762"/>
      <c r="BZ8" s="762"/>
      <c r="CA8" s="763"/>
      <c r="CC8" s="753" t="s">
        <v>195</v>
      </c>
      <c r="CD8" s="754"/>
      <c r="CE8" s="754"/>
      <c r="CF8" s="754"/>
      <c r="CG8" s="754"/>
      <c r="CH8" s="754"/>
      <c r="CI8" s="754"/>
      <c r="CJ8" s="754"/>
      <c r="CK8" s="754"/>
      <c r="CL8" s="760" t="s">
        <v>196</v>
      </c>
      <c r="CM8" s="757" t="s">
        <v>197</v>
      </c>
    </row>
    <row r="9" spans="1:91" ht="12.75" customHeight="1" x14ac:dyDescent="0.25">
      <c r="A9" s="785"/>
      <c r="B9" s="786"/>
      <c r="C9" s="781"/>
      <c r="D9" s="791"/>
      <c r="E9" s="772"/>
      <c r="F9" s="784"/>
      <c r="G9" s="784"/>
      <c r="H9" s="772"/>
      <c r="I9" s="773"/>
      <c r="J9" s="764"/>
      <c r="K9" s="765"/>
      <c r="L9" s="765"/>
      <c r="M9" s="765"/>
      <c r="N9" s="772"/>
      <c r="O9" s="773"/>
      <c r="P9" s="764"/>
      <c r="Q9" s="765"/>
      <c r="R9" s="765"/>
      <c r="S9" s="765"/>
      <c r="T9" s="772"/>
      <c r="U9" s="773"/>
      <c r="V9" s="764"/>
      <c r="W9" s="765"/>
      <c r="X9" s="765"/>
      <c r="Y9" s="765"/>
      <c r="Z9" s="772"/>
      <c r="AA9" s="773"/>
      <c r="AB9" s="764"/>
      <c r="AC9" s="765"/>
      <c r="AD9" s="765"/>
      <c r="AE9" s="765"/>
      <c r="AF9" s="772"/>
      <c r="AG9" s="773"/>
      <c r="AH9" s="764"/>
      <c r="AI9" s="765"/>
      <c r="AJ9" s="765"/>
      <c r="AK9" s="765"/>
      <c r="AL9" s="789" t="s">
        <v>136</v>
      </c>
      <c r="AM9" s="788"/>
      <c r="AN9" s="787" t="s">
        <v>137</v>
      </c>
      <c r="AO9" s="788"/>
      <c r="AP9" s="774" t="s">
        <v>138</v>
      </c>
      <c r="AQ9" s="741"/>
      <c r="AR9" s="741"/>
      <c r="AS9" s="741"/>
      <c r="AT9" s="742"/>
      <c r="AU9" s="131" t="s">
        <v>145</v>
      </c>
      <c r="AV9" s="131" t="s">
        <v>146</v>
      </c>
      <c r="AW9" s="138" t="s">
        <v>147</v>
      </c>
      <c r="AX9" s="778" t="s">
        <v>143</v>
      </c>
      <c r="AY9" s="750" t="s">
        <v>149</v>
      </c>
      <c r="AZ9" s="131" t="s">
        <v>145</v>
      </c>
      <c r="BA9" s="131" t="s">
        <v>146</v>
      </c>
      <c r="BB9" s="138" t="s">
        <v>147</v>
      </c>
      <c r="BC9" s="775" t="s">
        <v>158</v>
      </c>
      <c r="BD9" s="772"/>
      <c r="BE9" s="773"/>
      <c r="BF9" s="764"/>
      <c r="BG9" s="765"/>
      <c r="BH9" s="765"/>
      <c r="BI9" s="765"/>
      <c r="BJ9" s="743" t="s">
        <v>259</v>
      </c>
      <c r="BK9" s="744"/>
      <c r="BL9" s="745" t="s">
        <v>260</v>
      </c>
      <c r="BM9" s="746"/>
      <c r="BN9" s="287" t="s">
        <v>261</v>
      </c>
      <c r="BO9" s="287" t="s">
        <v>262</v>
      </c>
      <c r="BP9" s="748" t="s">
        <v>186</v>
      </c>
      <c r="BQ9" s="750" t="s">
        <v>263</v>
      </c>
      <c r="BR9" s="287" t="s">
        <v>261</v>
      </c>
      <c r="BS9" s="287" t="s">
        <v>262</v>
      </c>
      <c r="BT9" s="751" t="s">
        <v>187</v>
      </c>
      <c r="BU9" s="769"/>
      <c r="BV9" s="744"/>
      <c r="BW9" s="746"/>
      <c r="BX9" s="764"/>
      <c r="BY9" s="765"/>
      <c r="BZ9" s="765"/>
      <c r="CA9" s="766"/>
      <c r="CC9" s="755"/>
      <c r="CD9" s="756"/>
      <c r="CE9" s="756"/>
      <c r="CF9" s="756"/>
      <c r="CG9" s="756"/>
      <c r="CH9" s="756"/>
      <c r="CI9" s="756"/>
      <c r="CJ9" s="756"/>
      <c r="CK9" s="756"/>
      <c r="CL9" s="760"/>
      <c r="CM9" s="758"/>
    </row>
    <row r="10" spans="1:91" ht="37.5" x14ac:dyDescent="0.25">
      <c r="A10" s="785"/>
      <c r="B10" s="786"/>
      <c r="C10" s="782"/>
      <c r="D10" s="792"/>
      <c r="E10" s="127" t="s">
        <v>140</v>
      </c>
      <c r="F10" s="125" t="s">
        <v>216</v>
      </c>
      <c r="G10" s="125" t="s">
        <v>134</v>
      </c>
      <c r="H10" s="127" t="s">
        <v>140</v>
      </c>
      <c r="I10" s="125" t="s">
        <v>134</v>
      </c>
      <c r="J10" s="131" t="s">
        <v>132</v>
      </c>
      <c r="K10" s="131" t="s">
        <v>156</v>
      </c>
      <c r="L10" s="131" t="s">
        <v>150</v>
      </c>
      <c r="M10" s="136" t="s">
        <v>157</v>
      </c>
      <c r="N10" s="127" t="s">
        <v>140</v>
      </c>
      <c r="O10" s="125" t="s">
        <v>134</v>
      </c>
      <c r="P10" s="131" t="s">
        <v>132</v>
      </c>
      <c r="Q10" s="131" t="s">
        <v>162</v>
      </c>
      <c r="R10" s="131" t="s">
        <v>150</v>
      </c>
      <c r="S10" s="136" t="s">
        <v>163</v>
      </c>
      <c r="T10" s="127" t="s">
        <v>140</v>
      </c>
      <c r="U10" s="125" t="s">
        <v>134</v>
      </c>
      <c r="V10" s="131" t="s">
        <v>132</v>
      </c>
      <c r="W10" s="131" t="s">
        <v>167</v>
      </c>
      <c r="X10" s="131" t="s">
        <v>150</v>
      </c>
      <c r="Y10" s="136" t="s">
        <v>168</v>
      </c>
      <c r="Z10" s="127" t="s">
        <v>140</v>
      </c>
      <c r="AA10" s="125" t="s">
        <v>134</v>
      </c>
      <c r="AB10" s="131" t="s">
        <v>132</v>
      </c>
      <c r="AC10" s="131" t="s">
        <v>172</v>
      </c>
      <c r="AD10" s="131" t="s">
        <v>150</v>
      </c>
      <c r="AE10" s="136" t="s">
        <v>173</v>
      </c>
      <c r="AF10" s="127" t="s">
        <v>140</v>
      </c>
      <c r="AG10" s="125" t="s">
        <v>134</v>
      </c>
      <c r="AH10" s="131" t="s">
        <v>132</v>
      </c>
      <c r="AI10" s="131" t="s">
        <v>177</v>
      </c>
      <c r="AJ10" s="131" t="s">
        <v>150</v>
      </c>
      <c r="AK10" s="136" t="s">
        <v>178</v>
      </c>
      <c r="AL10" s="127" t="s">
        <v>140</v>
      </c>
      <c r="AM10" s="125" t="s">
        <v>134</v>
      </c>
      <c r="AN10" s="125" t="s">
        <v>140</v>
      </c>
      <c r="AO10" s="125" t="s">
        <v>134</v>
      </c>
      <c r="AP10" s="125" t="s">
        <v>210</v>
      </c>
      <c r="AQ10" s="125" t="s">
        <v>211</v>
      </c>
      <c r="AR10" s="125" t="s">
        <v>134</v>
      </c>
      <c r="AS10" s="125" t="s">
        <v>209</v>
      </c>
      <c r="AT10" s="125" t="s">
        <v>208</v>
      </c>
      <c r="AU10" s="131" t="s">
        <v>132</v>
      </c>
      <c r="AV10" s="131" t="s">
        <v>132</v>
      </c>
      <c r="AW10" s="131" t="s">
        <v>148</v>
      </c>
      <c r="AX10" s="779"/>
      <c r="AY10" s="750"/>
      <c r="AZ10" s="131" t="s">
        <v>150</v>
      </c>
      <c r="BA10" s="131" t="s">
        <v>150</v>
      </c>
      <c r="BB10" s="131" t="s">
        <v>150</v>
      </c>
      <c r="BC10" s="776"/>
      <c r="BD10" s="127" t="s">
        <v>140</v>
      </c>
      <c r="BE10" s="125" t="s">
        <v>134</v>
      </c>
      <c r="BF10" s="131" t="s">
        <v>132</v>
      </c>
      <c r="BG10" s="131" t="s">
        <v>183</v>
      </c>
      <c r="BH10" s="131" t="s">
        <v>150</v>
      </c>
      <c r="BI10" s="136" t="s">
        <v>182</v>
      </c>
      <c r="BJ10" s="127" t="s">
        <v>140</v>
      </c>
      <c r="BK10" s="285" t="s">
        <v>134</v>
      </c>
      <c r="BL10" s="125" t="s">
        <v>140</v>
      </c>
      <c r="BM10" s="125" t="s">
        <v>134</v>
      </c>
      <c r="BN10" s="131" t="s">
        <v>132</v>
      </c>
      <c r="BO10" s="131" t="s">
        <v>132</v>
      </c>
      <c r="BP10" s="749"/>
      <c r="BQ10" s="750"/>
      <c r="BR10" s="288" t="s">
        <v>150</v>
      </c>
      <c r="BS10" s="288" t="s">
        <v>150</v>
      </c>
      <c r="BT10" s="752"/>
      <c r="BU10" s="127" t="s">
        <v>373</v>
      </c>
      <c r="BV10" s="125" t="s">
        <v>134</v>
      </c>
      <c r="BW10" s="125" t="s">
        <v>191</v>
      </c>
      <c r="BX10" s="131" t="s">
        <v>372</v>
      </c>
      <c r="BY10" s="131" t="s">
        <v>193</v>
      </c>
      <c r="BZ10" s="131" t="s">
        <v>150</v>
      </c>
      <c r="CA10" s="139" t="s">
        <v>194</v>
      </c>
      <c r="CC10" s="136" t="s">
        <v>157</v>
      </c>
      <c r="CD10" s="136" t="s">
        <v>163</v>
      </c>
      <c r="CE10" s="136" t="s">
        <v>168</v>
      </c>
      <c r="CF10" s="136" t="s">
        <v>173</v>
      </c>
      <c r="CG10" s="136" t="s">
        <v>178</v>
      </c>
      <c r="CH10" s="141" t="s">
        <v>158</v>
      </c>
      <c r="CI10" s="136" t="s">
        <v>182</v>
      </c>
      <c r="CJ10" s="136" t="s">
        <v>187</v>
      </c>
      <c r="CK10" s="136" t="s">
        <v>194</v>
      </c>
      <c r="CL10" s="760"/>
      <c r="CM10" s="759"/>
    </row>
    <row r="11" spans="1:91" s="225" customFormat="1" x14ac:dyDescent="0.25">
      <c r="A11" s="221"/>
      <c r="B11" s="222"/>
      <c r="C11" s="332" t="s">
        <v>319</v>
      </c>
      <c r="D11" s="224"/>
      <c r="E11" s="129"/>
      <c r="F11" s="130"/>
      <c r="G11" s="130"/>
      <c r="H11" s="129"/>
      <c r="I11" s="130"/>
      <c r="J11" s="135">
        <f>H11-$E11</f>
        <v>0</v>
      </c>
      <c r="K11" s="135">
        <f>MAX(J11,0)</f>
        <v>0</v>
      </c>
      <c r="L11" s="135">
        <f>I11-$G11</f>
        <v>0</v>
      </c>
      <c r="M11" s="137">
        <f>MIN(L11,0)</f>
        <v>0</v>
      </c>
      <c r="N11" s="129"/>
      <c r="O11" s="130"/>
      <c r="P11" s="135">
        <f>N11-$E11</f>
        <v>0</v>
      </c>
      <c r="Q11" s="135">
        <f>MAX(P11,0)</f>
        <v>0</v>
      </c>
      <c r="R11" s="135">
        <f>O11-$G11</f>
        <v>0</v>
      </c>
      <c r="S11" s="137">
        <f>MIN(R11,0)</f>
        <v>0</v>
      </c>
      <c r="T11" s="129"/>
      <c r="U11" s="130"/>
      <c r="V11" s="135">
        <f>T11-$E11</f>
        <v>0</v>
      </c>
      <c r="W11" s="135">
        <f>MAX(V11,0)</f>
        <v>0</v>
      </c>
      <c r="X11" s="135">
        <f>U11-$G11</f>
        <v>0</v>
      </c>
      <c r="Y11" s="137">
        <f>MIN(X11,0)</f>
        <v>0</v>
      </c>
      <c r="Z11" s="129"/>
      <c r="AA11" s="130"/>
      <c r="AB11" s="135">
        <f>Z11-$E11</f>
        <v>0</v>
      </c>
      <c r="AC11" s="135">
        <f>MAX(AB11,0)</f>
        <v>0</v>
      </c>
      <c r="AD11" s="135">
        <f>AA11-$G11</f>
        <v>0</v>
      </c>
      <c r="AE11" s="137">
        <f>MIN(AD11,0)</f>
        <v>0</v>
      </c>
      <c r="AF11" s="129"/>
      <c r="AG11" s="130"/>
      <c r="AH11" s="135">
        <f>AF11-$E11</f>
        <v>0</v>
      </c>
      <c r="AI11" s="135">
        <f>MAX(AH11,0)</f>
        <v>0</v>
      </c>
      <c r="AJ11" s="135">
        <f>AG11-$G11</f>
        <v>0</v>
      </c>
      <c r="AK11" s="137">
        <f>MIN(AJ11,0)</f>
        <v>0</v>
      </c>
      <c r="AL11" s="129"/>
      <c r="AM11" s="130"/>
      <c r="AN11" s="130"/>
      <c r="AO11" s="130"/>
      <c r="AP11" s="130"/>
      <c r="AQ11" s="130"/>
      <c r="AR11" s="130"/>
      <c r="AS11" s="130"/>
      <c r="AT11" s="130"/>
      <c r="AU11" s="132">
        <f t="shared" ref="AU11:AU31" si="0">AL11-$E11</f>
        <v>0</v>
      </c>
      <c r="AV11" s="132">
        <f t="shared" ref="AV11:AV31" si="1">AN11-$E11</f>
        <v>0</v>
      </c>
      <c r="AW11" s="132">
        <f>-((AT11-AS11)-(AQ11-AP11))</f>
        <v>0</v>
      </c>
      <c r="AX11" s="132">
        <f>MAX(AU11,AV11,AW11,0)</f>
        <v>0</v>
      </c>
      <c r="AY11" s="132" t="str">
        <f ca="1">IF(AX11&gt;0,OFFSET($AU$11,-2,MATCH(MAX(AU11:AW11),AU11:AW11,0)-1), OFFSET($AZ$11,-2,MATCH(MIN(AZ11:BB11),AZ11:BB11,0)-1))</f>
        <v>High Lapse</v>
      </c>
      <c r="AZ11" s="132">
        <f t="shared" ref="AZ11:AZ31" si="2">AM11-$G11</f>
        <v>0</v>
      </c>
      <c r="BA11" s="132">
        <f t="shared" ref="BA11:BA31" si="3">AO11-$G11</f>
        <v>0</v>
      </c>
      <c r="BB11" s="132">
        <f>AR11-$G11</f>
        <v>0</v>
      </c>
      <c r="BC11" s="132">
        <f ca="1">MIN(LOOKUP(AY11,$AZ$9:$BB$9,AZ11:BB11),0)</f>
        <v>0</v>
      </c>
      <c r="BD11" s="129"/>
      <c r="BE11" s="130"/>
      <c r="BF11" s="135">
        <f>BD11-$E11</f>
        <v>0</v>
      </c>
      <c r="BG11" s="135">
        <f>MAX(BF11,0)</f>
        <v>0</v>
      </c>
      <c r="BH11" s="135">
        <f>BE11-$G11</f>
        <v>0</v>
      </c>
      <c r="BI11" s="137">
        <f>MIN(BH11,0)</f>
        <v>0</v>
      </c>
      <c r="BJ11" s="129"/>
      <c r="BK11" s="130"/>
      <c r="BL11" s="130"/>
      <c r="BM11" s="130"/>
      <c r="BN11" s="135">
        <f>BJ11-$E11</f>
        <v>0</v>
      </c>
      <c r="BO11" s="135">
        <f>BL11-$E11</f>
        <v>0</v>
      </c>
      <c r="BP11" s="135">
        <f>MAX(BN11,BO11,0)</f>
        <v>0</v>
      </c>
      <c r="BQ11" s="132" t="str">
        <f ca="1">OFFSET($BN$11,-2,MATCH(MAX(BN11:BO11),BN11:BO11,0)-1)</f>
        <v>High conversion</v>
      </c>
      <c r="BR11" s="135">
        <f t="shared" ref="BR11:BR31" si="4">BK11-$G11</f>
        <v>0</v>
      </c>
      <c r="BS11" s="135">
        <f>BM11-$G11</f>
        <v>0</v>
      </c>
      <c r="BT11" s="132">
        <f ca="1">MIN(LOOKUP(BQ11,$BR$9:$BS$9,BR11:BS11),0)</f>
        <v>0</v>
      </c>
      <c r="BU11" s="129"/>
      <c r="BV11" s="130"/>
      <c r="BW11" s="130"/>
      <c r="BX11" s="135">
        <f>BU11</f>
        <v>0</v>
      </c>
      <c r="BY11" s="135">
        <f>MAX(BW11+BX11,0)</f>
        <v>0</v>
      </c>
      <c r="BZ11" s="135">
        <f>BV11-$G11</f>
        <v>0</v>
      </c>
      <c r="CA11" s="140">
        <f>MIN(BZ11,0)</f>
        <v>0</v>
      </c>
      <c r="CC11" s="137">
        <f t="shared" ref="CC11:CC31" si="5">M11</f>
        <v>0</v>
      </c>
      <c r="CD11" s="137">
        <f t="shared" ref="CD11:CD31" si="6">S11</f>
        <v>0</v>
      </c>
      <c r="CE11" s="137">
        <f t="shared" ref="CE11:CE31" si="7">Y11</f>
        <v>0</v>
      </c>
      <c r="CF11" s="137">
        <f t="shared" ref="CF11:CF31" si="8">AE11</f>
        <v>0</v>
      </c>
      <c r="CG11" s="137">
        <f t="shared" ref="CG11:CG31" si="9">AK11</f>
        <v>0</v>
      </c>
      <c r="CH11" s="226">
        <f t="shared" ref="CH11:CH31" ca="1" si="10">BC11</f>
        <v>0</v>
      </c>
      <c r="CI11" s="137">
        <f t="shared" ref="CI11:CI31" si="11">BI11</f>
        <v>0</v>
      </c>
      <c r="CJ11" s="137">
        <f ca="1">BT11</f>
        <v>0</v>
      </c>
      <c r="CK11" s="137">
        <f>CA11</f>
        <v>0</v>
      </c>
      <c r="CL11" s="227">
        <f t="array" aca="1" ref="CL11" ca="1">-((MMULT(MMULT(CC11:CK11,CorrMatrix1),TRANSPOSE(CC11:CK11)))^0.5)</f>
        <v>0</v>
      </c>
      <c r="CM11" s="144">
        <f t="shared" ref="CM11:CM31" ca="1" si="12">MAX(G11+CL11,0)</f>
        <v>0</v>
      </c>
    </row>
    <row r="12" spans="1:91" s="225" customFormat="1" x14ac:dyDescent="0.25">
      <c r="A12" s="228"/>
      <c r="B12" s="222"/>
      <c r="C12" s="223"/>
      <c r="D12" s="224"/>
      <c r="E12" s="129"/>
      <c r="F12" s="130"/>
      <c r="G12" s="130"/>
      <c r="H12" s="129"/>
      <c r="I12" s="130"/>
      <c r="J12" s="135">
        <f t="shared" ref="J12:J31" si="13">H12-$E12</f>
        <v>0</v>
      </c>
      <c r="K12" s="135">
        <f t="shared" ref="K12:K31" si="14">MAX(J12,0)</f>
        <v>0</v>
      </c>
      <c r="L12" s="135">
        <f t="shared" ref="L12:L31" si="15">I12-$G12</f>
        <v>0</v>
      </c>
      <c r="M12" s="137">
        <f t="shared" ref="M12:M31" si="16">MIN(L12,0)</f>
        <v>0</v>
      </c>
      <c r="N12" s="129"/>
      <c r="O12" s="130"/>
      <c r="P12" s="135">
        <f t="shared" ref="P12:P31" si="17">N12-$E12</f>
        <v>0</v>
      </c>
      <c r="Q12" s="135">
        <f t="shared" ref="Q12:Q31" si="18">MAX(P12,0)</f>
        <v>0</v>
      </c>
      <c r="R12" s="135">
        <f t="shared" ref="R12:R31" si="19">O12-$G12</f>
        <v>0</v>
      </c>
      <c r="S12" s="137">
        <f t="shared" ref="S12:S31" si="20">MIN(R12,0)</f>
        <v>0</v>
      </c>
      <c r="T12" s="129"/>
      <c r="U12" s="130"/>
      <c r="V12" s="135">
        <f t="shared" ref="V12:V31" si="21">T12-$E12</f>
        <v>0</v>
      </c>
      <c r="W12" s="135">
        <f t="shared" ref="W12:W31" si="22">MAX(V12,0)</f>
        <v>0</v>
      </c>
      <c r="X12" s="135">
        <f t="shared" ref="X12:X31" si="23">U12-$G12</f>
        <v>0</v>
      </c>
      <c r="Y12" s="137">
        <f t="shared" ref="Y12:Y31" si="24">MIN(X12,0)</f>
        <v>0</v>
      </c>
      <c r="Z12" s="129"/>
      <c r="AA12" s="130"/>
      <c r="AB12" s="135">
        <f t="shared" ref="AB12:AB31" si="25">Z12-$E12</f>
        <v>0</v>
      </c>
      <c r="AC12" s="135">
        <f t="shared" ref="AC12:AC31" si="26">MAX(AB12,0)</f>
        <v>0</v>
      </c>
      <c r="AD12" s="135">
        <f t="shared" ref="AD12:AD31" si="27">AA12-$G12</f>
        <v>0</v>
      </c>
      <c r="AE12" s="137">
        <f t="shared" ref="AE12:AE31" si="28">MIN(AD12,0)</f>
        <v>0</v>
      </c>
      <c r="AF12" s="129"/>
      <c r="AG12" s="130"/>
      <c r="AH12" s="135">
        <f t="shared" ref="AH12:AH31" si="29">AF12-$E12</f>
        <v>0</v>
      </c>
      <c r="AI12" s="135">
        <f t="shared" ref="AI12:AI31" si="30">MAX(AH12,0)</f>
        <v>0</v>
      </c>
      <c r="AJ12" s="135">
        <f t="shared" ref="AJ12:AJ31" si="31">AG12-$G12</f>
        <v>0</v>
      </c>
      <c r="AK12" s="137">
        <f t="shared" ref="AK12:AK31" si="32">MIN(AJ12,0)</f>
        <v>0</v>
      </c>
      <c r="AL12" s="129"/>
      <c r="AM12" s="130"/>
      <c r="AN12" s="130"/>
      <c r="AO12" s="130"/>
      <c r="AP12" s="130"/>
      <c r="AQ12" s="130"/>
      <c r="AR12" s="130"/>
      <c r="AS12" s="130"/>
      <c r="AT12" s="130"/>
      <c r="AU12" s="132">
        <f t="shared" si="0"/>
        <v>0</v>
      </c>
      <c r="AV12" s="132">
        <f t="shared" si="1"/>
        <v>0</v>
      </c>
      <c r="AW12" s="132">
        <f t="shared" ref="AW12:AW31" si="33">-((AT12-AS12)-(AQ12-AP12))</f>
        <v>0</v>
      </c>
      <c r="AX12" s="132">
        <f t="shared" ref="AX12:AX31" si="34">MAX(AU12,AV12,AW12,0)</f>
        <v>0</v>
      </c>
      <c r="AY12" s="132" t="str">
        <f t="shared" ref="AY12:AY31" ca="1" si="35">IF(AX12&gt;0,OFFSET($AU$11,-2,MATCH(MAX(AU12:AW12),AU12:AW12,0)-1), OFFSET($AZ$11,-2,MATCH(MIN(AZ12:BB12),AZ12:BB12,0)-1))</f>
        <v>High Lapse</v>
      </c>
      <c r="AZ12" s="132">
        <f t="shared" si="2"/>
        <v>0</v>
      </c>
      <c r="BA12" s="132">
        <f t="shared" si="3"/>
        <v>0</v>
      </c>
      <c r="BB12" s="132">
        <f>AR12-$G12</f>
        <v>0</v>
      </c>
      <c r="BC12" s="132">
        <f t="shared" ref="BC12:BC31" ca="1" si="36">MIN(LOOKUP(AY12,$AZ$9:$BB$9,AZ12:BB12),0)</f>
        <v>0</v>
      </c>
      <c r="BD12" s="129"/>
      <c r="BE12" s="130"/>
      <c r="BF12" s="135">
        <f t="shared" ref="BF12:BF31" si="37">BD12-$E12</f>
        <v>0</v>
      </c>
      <c r="BG12" s="135">
        <f t="shared" ref="BG12:BG31" si="38">MAX(BF12,0)</f>
        <v>0</v>
      </c>
      <c r="BH12" s="135">
        <f t="shared" ref="BH12:BH31" si="39">BE12-$G12</f>
        <v>0</v>
      </c>
      <c r="BI12" s="137">
        <f t="shared" ref="BI12:BI31" si="40">MIN(BH12,0)</f>
        <v>0</v>
      </c>
      <c r="BJ12" s="129"/>
      <c r="BK12" s="130"/>
      <c r="BL12" s="130"/>
      <c r="BM12" s="130"/>
      <c r="BN12" s="135">
        <f t="shared" ref="BN12:BN31" si="41">BJ12-$E12</f>
        <v>0</v>
      </c>
      <c r="BO12" s="135">
        <f t="shared" ref="BO12:BO31" si="42">BL12-$E12</f>
        <v>0</v>
      </c>
      <c r="BP12" s="135">
        <f t="shared" ref="BP12:BP31" si="43">MAX(BN12,BO12,0)</f>
        <v>0</v>
      </c>
      <c r="BQ12" s="132" t="str">
        <f t="shared" ref="BQ12:BQ31" ca="1" si="44">OFFSET($BN$11,-2,MATCH(MAX(BN12:BO12),BN12:BO12,0)-1)</f>
        <v>High conversion</v>
      </c>
      <c r="BR12" s="135">
        <f t="shared" si="4"/>
        <v>0</v>
      </c>
      <c r="BS12" s="135">
        <f>BM12-$G12</f>
        <v>0</v>
      </c>
      <c r="BT12" s="132">
        <f t="shared" ref="BT12:BT31" ca="1" si="45">MIN(LOOKUP(BQ12,$BR$9:$BS$9,BR12:BS12),0)</f>
        <v>0</v>
      </c>
      <c r="BU12" s="129"/>
      <c r="BV12" s="130"/>
      <c r="BW12" s="130"/>
      <c r="BX12" s="135">
        <f t="shared" ref="BX12:BX31" si="46">BU12</f>
        <v>0</v>
      </c>
      <c r="BY12" s="135">
        <f t="shared" ref="BY12:BY31" si="47">MAX(BW12+BX12,0)</f>
        <v>0</v>
      </c>
      <c r="BZ12" s="135">
        <f t="shared" ref="BZ12:BZ31" si="48">BV12-$G12</f>
        <v>0</v>
      </c>
      <c r="CA12" s="140">
        <f t="shared" ref="CA12:CA31" si="49">MIN(BZ12,0)</f>
        <v>0</v>
      </c>
      <c r="CC12" s="137">
        <f t="shared" si="5"/>
        <v>0</v>
      </c>
      <c r="CD12" s="137">
        <f t="shared" si="6"/>
        <v>0</v>
      </c>
      <c r="CE12" s="137">
        <f t="shared" si="7"/>
        <v>0</v>
      </c>
      <c r="CF12" s="137">
        <f t="shared" si="8"/>
        <v>0</v>
      </c>
      <c r="CG12" s="137">
        <f t="shared" si="9"/>
        <v>0</v>
      </c>
      <c r="CH12" s="226">
        <f t="shared" ca="1" si="10"/>
        <v>0</v>
      </c>
      <c r="CI12" s="137">
        <f t="shared" si="11"/>
        <v>0</v>
      </c>
      <c r="CJ12" s="137">
        <f t="shared" ref="CJ12:CJ31" ca="1" si="50">BT12</f>
        <v>0</v>
      </c>
      <c r="CK12" s="137">
        <f t="shared" ref="CK12:CK31" si="51">CA12</f>
        <v>0</v>
      </c>
      <c r="CL12" s="227">
        <f t="array" aca="1" ref="CL12" ca="1">-((MMULT(MMULT(CC12:CK12,CorrMatrix1),TRANSPOSE(CC12:CK12)))^0.5)</f>
        <v>0</v>
      </c>
      <c r="CM12" s="144">
        <f t="shared" ca="1" si="12"/>
        <v>0</v>
      </c>
    </row>
    <row r="13" spans="1:91" s="225" customFormat="1" x14ac:dyDescent="0.25">
      <c r="A13" s="221"/>
      <c r="B13" s="222"/>
      <c r="C13" s="223"/>
      <c r="D13" s="224"/>
      <c r="E13" s="129"/>
      <c r="F13" s="130"/>
      <c r="G13" s="130"/>
      <c r="H13" s="129"/>
      <c r="I13" s="130"/>
      <c r="J13" s="135">
        <f t="shared" si="13"/>
        <v>0</v>
      </c>
      <c r="K13" s="135">
        <f t="shared" si="14"/>
        <v>0</v>
      </c>
      <c r="L13" s="135">
        <f t="shared" si="15"/>
        <v>0</v>
      </c>
      <c r="M13" s="137">
        <f t="shared" si="16"/>
        <v>0</v>
      </c>
      <c r="N13" s="129"/>
      <c r="O13" s="130"/>
      <c r="P13" s="135">
        <f t="shared" si="17"/>
        <v>0</v>
      </c>
      <c r="Q13" s="135">
        <f t="shared" si="18"/>
        <v>0</v>
      </c>
      <c r="R13" s="135">
        <f t="shared" si="19"/>
        <v>0</v>
      </c>
      <c r="S13" s="137">
        <f t="shared" si="20"/>
        <v>0</v>
      </c>
      <c r="T13" s="129"/>
      <c r="U13" s="130"/>
      <c r="V13" s="135">
        <f t="shared" si="21"/>
        <v>0</v>
      </c>
      <c r="W13" s="135">
        <f t="shared" si="22"/>
        <v>0</v>
      </c>
      <c r="X13" s="135">
        <f t="shared" si="23"/>
        <v>0</v>
      </c>
      <c r="Y13" s="137">
        <f t="shared" si="24"/>
        <v>0</v>
      </c>
      <c r="Z13" s="129"/>
      <c r="AA13" s="130"/>
      <c r="AB13" s="135">
        <f t="shared" si="25"/>
        <v>0</v>
      </c>
      <c r="AC13" s="135">
        <f t="shared" si="26"/>
        <v>0</v>
      </c>
      <c r="AD13" s="135">
        <f t="shared" si="27"/>
        <v>0</v>
      </c>
      <c r="AE13" s="137">
        <f t="shared" si="28"/>
        <v>0</v>
      </c>
      <c r="AF13" s="129"/>
      <c r="AG13" s="130"/>
      <c r="AH13" s="135">
        <f t="shared" si="29"/>
        <v>0</v>
      </c>
      <c r="AI13" s="135">
        <f t="shared" si="30"/>
        <v>0</v>
      </c>
      <c r="AJ13" s="135">
        <f t="shared" si="31"/>
        <v>0</v>
      </c>
      <c r="AK13" s="137">
        <f t="shared" si="32"/>
        <v>0</v>
      </c>
      <c r="AL13" s="129"/>
      <c r="AM13" s="130"/>
      <c r="AN13" s="130"/>
      <c r="AO13" s="130"/>
      <c r="AP13" s="130"/>
      <c r="AQ13" s="130"/>
      <c r="AR13" s="130"/>
      <c r="AS13" s="130"/>
      <c r="AT13" s="130"/>
      <c r="AU13" s="132">
        <f t="shared" si="0"/>
        <v>0</v>
      </c>
      <c r="AV13" s="132">
        <f t="shared" si="1"/>
        <v>0</v>
      </c>
      <c r="AW13" s="132">
        <f t="shared" si="33"/>
        <v>0</v>
      </c>
      <c r="AX13" s="132">
        <f t="shared" si="34"/>
        <v>0</v>
      </c>
      <c r="AY13" s="132" t="str">
        <f t="shared" ca="1" si="35"/>
        <v>High Lapse</v>
      </c>
      <c r="AZ13" s="132">
        <f t="shared" si="2"/>
        <v>0</v>
      </c>
      <c r="BA13" s="132">
        <f t="shared" si="3"/>
        <v>0</v>
      </c>
      <c r="BB13" s="132">
        <f t="shared" ref="BB13:BB31" si="52">AR13-$G13</f>
        <v>0</v>
      </c>
      <c r="BC13" s="132">
        <f t="shared" ca="1" si="36"/>
        <v>0</v>
      </c>
      <c r="BD13" s="129"/>
      <c r="BE13" s="130"/>
      <c r="BF13" s="135">
        <f t="shared" si="37"/>
        <v>0</v>
      </c>
      <c r="BG13" s="135">
        <f t="shared" si="38"/>
        <v>0</v>
      </c>
      <c r="BH13" s="135">
        <f t="shared" si="39"/>
        <v>0</v>
      </c>
      <c r="BI13" s="137">
        <f t="shared" si="40"/>
        <v>0</v>
      </c>
      <c r="BJ13" s="129"/>
      <c r="BK13" s="130"/>
      <c r="BL13" s="130"/>
      <c r="BM13" s="130"/>
      <c r="BN13" s="135">
        <f t="shared" si="41"/>
        <v>0</v>
      </c>
      <c r="BO13" s="135">
        <f t="shared" si="42"/>
        <v>0</v>
      </c>
      <c r="BP13" s="135">
        <f t="shared" si="43"/>
        <v>0</v>
      </c>
      <c r="BQ13" s="132" t="str">
        <f t="shared" ca="1" si="44"/>
        <v>High conversion</v>
      </c>
      <c r="BR13" s="135">
        <f t="shared" si="4"/>
        <v>0</v>
      </c>
      <c r="BS13" s="135">
        <f t="shared" ref="BS13:BS31" si="53">BM13-$G13</f>
        <v>0</v>
      </c>
      <c r="BT13" s="132">
        <f t="shared" ca="1" si="45"/>
        <v>0</v>
      </c>
      <c r="BU13" s="129"/>
      <c r="BV13" s="130"/>
      <c r="BW13" s="130"/>
      <c r="BX13" s="135">
        <f t="shared" si="46"/>
        <v>0</v>
      </c>
      <c r="BY13" s="135">
        <f t="shared" si="47"/>
        <v>0</v>
      </c>
      <c r="BZ13" s="135">
        <f t="shared" si="48"/>
        <v>0</v>
      </c>
      <c r="CA13" s="140">
        <f t="shared" si="49"/>
        <v>0</v>
      </c>
      <c r="CC13" s="137">
        <f t="shared" si="5"/>
        <v>0</v>
      </c>
      <c r="CD13" s="137">
        <f t="shared" si="6"/>
        <v>0</v>
      </c>
      <c r="CE13" s="137">
        <f t="shared" si="7"/>
        <v>0</v>
      </c>
      <c r="CF13" s="137">
        <f t="shared" si="8"/>
        <v>0</v>
      </c>
      <c r="CG13" s="137">
        <f t="shared" si="9"/>
        <v>0</v>
      </c>
      <c r="CH13" s="226">
        <f t="shared" ca="1" si="10"/>
        <v>0</v>
      </c>
      <c r="CI13" s="137">
        <f t="shared" si="11"/>
        <v>0</v>
      </c>
      <c r="CJ13" s="137">
        <f t="shared" ca="1" si="50"/>
        <v>0</v>
      </c>
      <c r="CK13" s="137">
        <f t="shared" si="51"/>
        <v>0</v>
      </c>
      <c r="CL13" s="227">
        <f t="array" aca="1" ref="CL13" ca="1">-((MMULT(MMULT(CC13:CK13,CorrMatrix1),TRANSPOSE(CC13:CK13)))^0.5)</f>
        <v>0</v>
      </c>
      <c r="CM13" s="144">
        <f t="shared" ca="1" si="12"/>
        <v>0</v>
      </c>
    </row>
    <row r="14" spans="1:91" s="225" customFormat="1" x14ac:dyDescent="0.25">
      <c r="A14" s="229"/>
      <c r="B14" s="230"/>
      <c r="C14" s="231"/>
      <c r="D14" s="224"/>
      <c r="E14" s="129"/>
      <c r="F14" s="130"/>
      <c r="G14" s="130"/>
      <c r="H14" s="129"/>
      <c r="I14" s="130"/>
      <c r="J14" s="135">
        <f t="shared" si="13"/>
        <v>0</v>
      </c>
      <c r="K14" s="135">
        <f t="shared" si="14"/>
        <v>0</v>
      </c>
      <c r="L14" s="135">
        <f t="shared" si="15"/>
        <v>0</v>
      </c>
      <c r="M14" s="137">
        <f t="shared" si="16"/>
        <v>0</v>
      </c>
      <c r="N14" s="129"/>
      <c r="O14" s="130"/>
      <c r="P14" s="135">
        <f t="shared" si="17"/>
        <v>0</v>
      </c>
      <c r="Q14" s="135">
        <f t="shared" si="18"/>
        <v>0</v>
      </c>
      <c r="R14" s="135">
        <f t="shared" si="19"/>
        <v>0</v>
      </c>
      <c r="S14" s="137">
        <f t="shared" si="20"/>
        <v>0</v>
      </c>
      <c r="T14" s="129"/>
      <c r="U14" s="130"/>
      <c r="V14" s="135">
        <f t="shared" si="21"/>
        <v>0</v>
      </c>
      <c r="W14" s="135">
        <f t="shared" si="22"/>
        <v>0</v>
      </c>
      <c r="X14" s="135">
        <f t="shared" si="23"/>
        <v>0</v>
      </c>
      <c r="Y14" s="137">
        <f t="shared" si="24"/>
        <v>0</v>
      </c>
      <c r="Z14" s="129"/>
      <c r="AA14" s="130"/>
      <c r="AB14" s="135">
        <f t="shared" si="25"/>
        <v>0</v>
      </c>
      <c r="AC14" s="135">
        <f t="shared" si="26"/>
        <v>0</v>
      </c>
      <c r="AD14" s="135">
        <f t="shared" si="27"/>
        <v>0</v>
      </c>
      <c r="AE14" s="137">
        <f t="shared" si="28"/>
        <v>0</v>
      </c>
      <c r="AF14" s="129"/>
      <c r="AG14" s="130"/>
      <c r="AH14" s="135">
        <f t="shared" si="29"/>
        <v>0</v>
      </c>
      <c r="AI14" s="135">
        <f t="shared" si="30"/>
        <v>0</v>
      </c>
      <c r="AJ14" s="135">
        <f t="shared" si="31"/>
        <v>0</v>
      </c>
      <c r="AK14" s="137">
        <f t="shared" si="32"/>
        <v>0</v>
      </c>
      <c r="AL14" s="129"/>
      <c r="AM14" s="130"/>
      <c r="AN14" s="130"/>
      <c r="AO14" s="130"/>
      <c r="AP14" s="130"/>
      <c r="AQ14" s="130"/>
      <c r="AR14" s="130"/>
      <c r="AS14" s="130"/>
      <c r="AT14" s="130"/>
      <c r="AU14" s="132">
        <f t="shared" si="0"/>
        <v>0</v>
      </c>
      <c r="AV14" s="132">
        <f t="shared" si="1"/>
        <v>0</v>
      </c>
      <c r="AW14" s="132">
        <f t="shared" si="33"/>
        <v>0</v>
      </c>
      <c r="AX14" s="132">
        <f t="shared" si="34"/>
        <v>0</v>
      </c>
      <c r="AY14" s="132" t="str">
        <f t="shared" ca="1" si="35"/>
        <v>High Lapse</v>
      </c>
      <c r="AZ14" s="132">
        <f t="shared" si="2"/>
        <v>0</v>
      </c>
      <c r="BA14" s="132">
        <f t="shared" si="3"/>
        <v>0</v>
      </c>
      <c r="BB14" s="132">
        <f t="shared" si="52"/>
        <v>0</v>
      </c>
      <c r="BC14" s="132">
        <f t="shared" ca="1" si="36"/>
        <v>0</v>
      </c>
      <c r="BD14" s="129"/>
      <c r="BE14" s="130"/>
      <c r="BF14" s="135">
        <f t="shared" si="37"/>
        <v>0</v>
      </c>
      <c r="BG14" s="135">
        <f t="shared" si="38"/>
        <v>0</v>
      </c>
      <c r="BH14" s="135">
        <f t="shared" si="39"/>
        <v>0</v>
      </c>
      <c r="BI14" s="137">
        <f t="shared" si="40"/>
        <v>0</v>
      </c>
      <c r="BJ14" s="129"/>
      <c r="BK14" s="130"/>
      <c r="BL14" s="130"/>
      <c r="BM14" s="130"/>
      <c r="BN14" s="135">
        <f t="shared" si="41"/>
        <v>0</v>
      </c>
      <c r="BO14" s="135">
        <f t="shared" si="42"/>
        <v>0</v>
      </c>
      <c r="BP14" s="135">
        <f t="shared" si="43"/>
        <v>0</v>
      </c>
      <c r="BQ14" s="132" t="str">
        <f t="shared" ca="1" si="44"/>
        <v>High conversion</v>
      </c>
      <c r="BR14" s="135">
        <f t="shared" si="4"/>
        <v>0</v>
      </c>
      <c r="BS14" s="135">
        <f t="shared" si="53"/>
        <v>0</v>
      </c>
      <c r="BT14" s="132">
        <f t="shared" ca="1" si="45"/>
        <v>0</v>
      </c>
      <c r="BU14" s="129"/>
      <c r="BV14" s="130"/>
      <c r="BW14" s="130"/>
      <c r="BX14" s="135">
        <f t="shared" si="46"/>
        <v>0</v>
      </c>
      <c r="BY14" s="135">
        <f t="shared" si="47"/>
        <v>0</v>
      </c>
      <c r="BZ14" s="135">
        <f t="shared" si="48"/>
        <v>0</v>
      </c>
      <c r="CA14" s="140">
        <f t="shared" si="49"/>
        <v>0</v>
      </c>
      <c r="CC14" s="137">
        <f t="shared" si="5"/>
        <v>0</v>
      </c>
      <c r="CD14" s="137">
        <f t="shared" si="6"/>
        <v>0</v>
      </c>
      <c r="CE14" s="137">
        <f t="shared" si="7"/>
        <v>0</v>
      </c>
      <c r="CF14" s="137">
        <f t="shared" si="8"/>
        <v>0</v>
      </c>
      <c r="CG14" s="137">
        <f t="shared" si="9"/>
        <v>0</v>
      </c>
      <c r="CH14" s="226">
        <f t="shared" ca="1" si="10"/>
        <v>0</v>
      </c>
      <c r="CI14" s="137">
        <f t="shared" si="11"/>
        <v>0</v>
      </c>
      <c r="CJ14" s="137">
        <f t="shared" ca="1" si="50"/>
        <v>0</v>
      </c>
      <c r="CK14" s="137">
        <f t="shared" si="51"/>
        <v>0</v>
      </c>
      <c r="CL14" s="227">
        <f t="array" aca="1" ref="CL14" ca="1">-((MMULT(MMULT(CC14:CK14,CorrMatrix1),TRANSPOSE(CC14:CK14)))^0.5)</f>
        <v>0</v>
      </c>
      <c r="CM14" s="144">
        <f t="shared" ca="1" si="12"/>
        <v>0</v>
      </c>
    </row>
    <row r="15" spans="1:91" s="225" customFormat="1" x14ac:dyDescent="0.25">
      <c r="A15" s="229"/>
      <c r="B15" s="230"/>
      <c r="C15" s="231"/>
      <c r="D15" s="224"/>
      <c r="E15" s="129"/>
      <c r="F15" s="130"/>
      <c r="G15" s="130"/>
      <c r="H15" s="129"/>
      <c r="I15" s="130"/>
      <c r="J15" s="135">
        <f t="shared" si="13"/>
        <v>0</v>
      </c>
      <c r="K15" s="135">
        <f t="shared" si="14"/>
        <v>0</v>
      </c>
      <c r="L15" s="135">
        <f t="shared" si="15"/>
        <v>0</v>
      </c>
      <c r="M15" s="137">
        <f t="shared" si="16"/>
        <v>0</v>
      </c>
      <c r="N15" s="129"/>
      <c r="O15" s="130"/>
      <c r="P15" s="135">
        <f t="shared" si="17"/>
        <v>0</v>
      </c>
      <c r="Q15" s="135">
        <f t="shared" si="18"/>
        <v>0</v>
      </c>
      <c r="R15" s="135">
        <f t="shared" si="19"/>
        <v>0</v>
      </c>
      <c r="S15" s="137">
        <f t="shared" si="20"/>
        <v>0</v>
      </c>
      <c r="T15" s="129"/>
      <c r="U15" s="130"/>
      <c r="V15" s="135">
        <f t="shared" si="21"/>
        <v>0</v>
      </c>
      <c r="W15" s="135">
        <f t="shared" si="22"/>
        <v>0</v>
      </c>
      <c r="X15" s="135">
        <f t="shared" si="23"/>
        <v>0</v>
      </c>
      <c r="Y15" s="137">
        <f t="shared" si="24"/>
        <v>0</v>
      </c>
      <c r="Z15" s="129"/>
      <c r="AA15" s="130"/>
      <c r="AB15" s="135">
        <f t="shared" si="25"/>
        <v>0</v>
      </c>
      <c r="AC15" s="135">
        <f t="shared" si="26"/>
        <v>0</v>
      </c>
      <c r="AD15" s="135">
        <f t="shared" si="27"/>
        <v>0</v>
      </c>
      <c r="AE15" s="137">
        <f t="shared" si="28"/>
        <v>0</v>
      </c>
      <c r="AF15" s="129"/>
      <c r="AG15" s="130"/>
      <c r="AH15" s="135">
        <f t="shared" si="29"/>
        <v>0</v>
      </c>
      <c r="AI15" s="135">
        <f t="shared" si="30"/>
        <v>0</v>
      </c>
      <c r="AJ15" s="135">
        <f t="shared" si="31"/>
        <v>0</v>
      </c>
      <c r="AK15" s="137">
        <f t="shared" si="32"/>
        <v>0</v>
      </c>
      <c r="AL15" s="129"/>
      <c r="AM15" s="130"/>
      <c r="AN15" s="130"/>
      <c r="AO15" s="130"/>
      <c r="AP15" s="130"/>
      <c r="AQ15" s="130"/>
      <c r="AR15" s="130"/>
      <c r="AS15" s="130"/>
      <c r="AT15" s="130"/>
      <c r="AU15" s="132">
        <f t="shared" si="0"/>
        <v>0</v>
      </c>
      <c r="AV15" s="132">
        <f t="shared" si="1"/>
        <v>0</v>
      </c>
      <c r="AW15" s="132">
        <f t="shared" si="33"/>
        <v>0</v>
      </c>
      <c r="AX15" s="132">
        <f t="shared" si="34"/>
        <v>0</v>
      </c>
      <c r="AY15" s="132" t="str">
        <f t="shared" ca="1" si="35"/>
        <v>High Lapse</v>
      </c>
      <c r="AZ15" s="132">
        <f t="shared" si="2"/>
        <v>0</v>
      </c>
      <c r="BA15" s="132">
        <f t="shared" si="3"/>
        <v>0</v>
      </c>
      <c r="BB15" s="132">
        <f t="shared" si="52"/>
        <v>0</v>
      </c>
      <c r="BC15" s="132">
        <f t="shared" ca="1" si="36"/>
        <v>0</v>
      </c>
      <c r="BD15" s="129"/>
      <c r="BE15" s="130"/>
      <c r="BF15" s="135">
        <f t="shared" si="37"/>
        <v>0</v>
      </c>
      <c r="BG15" s="135">
        <f t="shared" si="38"/>
        <v>0</v>
      </c>
      <c r="BH15" s="135">
        <f t="shared" si="39"/>
        <v>0</v>
      </c>
      <c r="BI15" s="137">
        <f t="shared" si="40"/>
        <v>0</v>
      </c>
      <c r="BJ15" s="129"/>
      <c r="BK15" s="130"/>
      <c r="BL15" s="130"/>
      <c r="BM15" s="130"/>
      <c r="BN15" s="135">
        <f t="shared" si="41"/>
        <v>0</v>
      </c>
      <c r="BO15" s="135">
        <f t="shared" si="42"/>
        <v>0</v>
      </c>
      <c r="BP15" s="135">
        <f t="shared" si="43"/>
        <v>0</v>
      </c>
      <c r="BQ15" s="132" t="str">
        <f t="shared" ca="1" si="44"/>
        <v>High conversion</v>
      </c>
      <c r="BR15" s="135">
        <f t="shared" si="4"/>
        <v>0</v>
      </c>
      <c r="BS15" s="135">
        <f t="shared" si="53"/>
        <v>0</v>
      </c>
      <c r="BT15" s="132">
        <f t="shared" ca="1" si="45"/>
        <v>0</v>
      </c>
      <c r="BU15" s="129"/>
      <c r="BV15" s="130"/>
      <c r="BW15" s="130"/>
      <c r="BX15" s="135">
        <f t="shared" si="46"/>
        <v>0</v>
      </c>
      <c r="BY15" s="135">
        <f t="shared" si="47"/>
        <v>0</v>
      </c>
      <c r="BZ15" s="135">
        <f t="shared" si="48"/>
        <v>0</v>
      </c>
      <c r="CA15" s="140">
        <f t="shared" si="49"/>
        <v>0</v>
      </c>
      <c r="CC15" s="137">
        <f t="shared" si="5"/>
        <v>0</v>
      </c>
      <c r="CD15" s="137">
        <f t="shared" si="6"/>
        <v>0</v>
      </c>
      <c r="CE15" s="137">
        <f t="shared" si="7"/>
        <v>0</v>
      </c>
      <c r="CF15" s="137">
        <f t="shared" si="8"/>
        <v>0</v>
      </c>
      <c r="CG15" s="137">
        <f t="shared" si="9"/>
        <v>0</v>
      </c>
      <c r="CH15" s="226">
        <f t="shared" ca="1" si="10"/>
        <v>0</v>
      </c>
      <c r="CI15" s="137">
        <f t="shared" si="11"/>
        <v>0</v>
      </c>
      <c r="CJ15" s="137">
        <f t="shared" ca="1" si="50"/>
        <v>0</v>
      </c>
      <c r="CK15" s="137">
        <f t="shared" si="51"/>
        <v>0</v>
      </c>
      <c r="CL15" s="227">
        <f t="array" aca="1" ref="CL15" ca="1">-((MMULT(MMULT(CC15:CK15,CorrMatrix1),TRANSPOSE(CC15:CK15)))^0.5)</f>
        <v>0</v>
      </c>
      <c r="CM15" s="144">
        <f t="shared" ca="1" si="12"/>
        <v>0</v>
      </c>
    </row>
    <row r="16" spans="1:91" s="225" customFormat="1" x14ac:dyDescent="0.25">
      <c r="A16" s="229"/>
      <c r="B16" s="230"/>
      <c r="C16" s="231"/>
      <c r="D16" s="224"/>
      <c r="E16" s="129"/>
      <c r="F16" s="130"/>
      <c r="G16" s="130"/>
      <c r="H16" s="129"/>
      <c r="I16" s="130"/>
      <c r="J16" s="135">
        <f t="shared" si="13"/>
        <v>0</v>
      </c>
      <c r="K16" s="135">
        <f t="shared" si="14"/>
        <v>0</v>
      </c>
      <c r="L16" s="135">
        <f t="shared" si="15"/>
        <v>0</v>
      </c>
      <c r="M16" s="137">
        <f t="shared" si="16"/>
        <v>0</v>
      </c>
      <c r="N16" s="129"/>
      <c r="O16" s="130"/>
      <c r="P16" s="135">
        <f t="shared" si="17"/>
        <v>0</v>
      </c>
      <c r="Q16" s="135">
        <f t="shared" si="18"/>
        <v>0</v>
      </c>
      <c r="R16" s="135">
        <f t="shared" si="19"/>
        <v>0</v>
      </c>
      <c r="S16" s="137">
        <f t="shared" si="20"/>
        <v>0</v>
      </c>
      <c r="T16" s="129"/>
      <c r="U16" s="130"/>
      <c r="V16" s="135">
        <f t="shared" si="21"/>
        <v>0</v>
      </c>
      <c r="W16" s="135">
        <f t="shared" si="22"/>
        <v>0</v>
      </c>
      <c r="X16" s="135">
        <f t="shared" si="23"/>
        <v>0</v>
      </c>
      <c r="Y16" s="137">
        <f t="shared" si="24"/>
        <v>0</v>
      </c>
      <c r="Z16" s="129"/>
      <c r="AA16" s="130"/>
      <c r="AB16" s="135">
        <f t="shared" si="25"/>
        <v>0</v>
      </c>
      <c r="AC16" s="135">
        <f t="shared" si="26"/>
        <v>0</v>
      </c>
      <c r="AD16" s="135">
        <f t="shared" si="27"/>
        <v>0</v>
      </c>
      <c r="AE16" s="137">
        <f t="shared" si="28"/>
        <v>0</v>
      </c>
      <c r="AF16" s="129"/>
      <c r="AG16" s="130"/>
      <c r="AH16" s="135">
        <f t="shared" si="29"/>
        <v>0</v>
      </c>
      <c r="AI16" s="135">
        <f t="shared" si="30"/>
        <v>0</v>
      </c>
      <c r="AJ16" s="135">
        <f t="shared" si="31"/>
        <v>0</v>
      </c>
      <c r="AK16" s="137">
        <f t="shared" si="32"/>
        <v>0</v>
      </c>
      <c r="AL16" s="129"/>
      <c r="AM16" s="130"/>
      <c r="AN16" s="130"/>
      <c r="AO16" s="130"/>
      <c r="AP16" s="130"/>
      <c r="AQ16" s="130"/>
      <c r="AR16" s="130"/>
      <c r="AS16" s="130"/>
      <c r="AT16" s="130"/>
      <c r="AU16" s="132">
        <f t="shared" si="0"/>
        <v>0</v>
      </c>
      <c r="AV16" s="132">
        <f t="shared" si="1"/>
        <v>0</v>
      </c>
      <c r="AW16" s="132">
        <f t="shared" si="33"/>
        <v>0</v>
      </c>
      <c r="AX16" s="132">
        <f t="shared" si="34"/>
        <v>0</v>
      </c>
      <c r="AY16" s="132" t="str">
        <f t="shared" ca="1" si="35"/>
        <v>High Lapse</v>
      </c>
      <c r="AZ16" s="132">
        <f t="shared" si="2"/>
        <v>0</v>
      </c>
      <c r="BA16" s="132">
        <f t="shared" si="3"/>
        <v>0</v>
      </c>
      <c r="BB16" s="132">
        <f t="shared" si="52"/>
        <v>0</v>
      </c>
      <c r="BC16" s="132">
        <f t="shared" ca="1" si="36"/>
        <v>0</v>
      </c>
      <c r="BD16" s="129"/>
      <c r="BE16" s="130"/>
      <c r="BF16" s="135">
        <f t="shared" si="37"/>
        <v>0</v>
      </c>
      <c r="BG16" s="135">
        <f t="shared" si="38"/>
        <v>0</v>
      </c>
      <c r="BH16" s="135">
        <f t="shared" si="39"/>
        <v>0</v>
      </c>
      <c r="BI16" s="137">
        <f t="shared" si="40"/>
        <v>0</v>
      </c>
      <c r="BJ16" s="129"/>
      <c r="BK16" s="130"/>
      <c r="BL16" s="130"/>
      <c r="BM16" s="130"/>
      <c r="BN16" s="135">
        <f t="shared" si="41"/>
        <v>0</v>
      </c>
      <c r="BO16" s="135">
        <f t="shared" si="42"/>
        <v>0</v>
      </c>
      <c r="BP16" s="135">
        <f t="shared" si="43"/>
        <v>0</v>
      </c>
      <c r="BQ16" s="132" t="str">
        <f t="shared" ca="1" si="44"/>
        <v>High conversion</v>
      </c>
      <c r="BR16" s="135">
        <f t="shared" si="4"/>
        <v>0</v>
      </c>
      <c r="BS16" s="135">
        <f t="shared" si="53"/>
        <v>0</v>
      </c>
      <c r="BT16" s="132">
        <f t="shared" ca="1" si="45"/>
        <v>0</v>
      </c>
      <c r="BU16" s="129"/>
      <c r="BV16" s="130"/>
      <c r="BW16" s="130"/>
      <c r="BX16" s="135">
        <f t="shared" si="46"/>
        <v>0</v>
      </c>
      <c r="BY16" s="135">
        <f t="shared" si="47"/>
        <v>0</v>
      </c>
      <c r="BZ16" s="135">
        <f t="shared" si="48"/>
        <v>0</v>
      </c>
      <c r="CA16" s="140">
        <f t="shared" si="49"/>
        <v>0</v>
      </c>
      <c r="CC16" s="137">
        <f t="shared" si="5"/>
        <v>0</v>
      </c>
      <c r="CD16" s="137">
        <f t="shared" si="6"/>
        <v>0</v>
      </c>
      <c r="CE16" s="137">
        <f t="shared" si="7"/>
        <v>0</v>
      </c>
      <c r="CF16" s="137">
        <f t="shared" si="8"/>
        <v>0</v>
      </c>
      <c r="CG16" s="137">
        <f t="shared" si="9"/>
        <v>0</v>
      </c>
      <c r="CH16" s="226">
        <f t="shared" ca="1" si="10"/>
        <v>0</v>
      </c>
      <c r="CI16" s="137">
        <f t="shared" si="11"/>
        <v>0</v>
      </c>
      <c r="CJ16" s="137">
        <f t="shared" ca="1" si="50"/>
        <v>0</v>
      </c>
      <c r="CK16" s="137">
        <f t="shared" si="51"/>
        <v>0</v>
      </c>
      <c r="CL16" s="227">
        <f t="array" aca="1" ref="CL16" ca="1">-((MMULT(MMULT(CC16:CK16,CorrMatrix1),TRANSPOSE(CC16:CK16)))^0.5)</f>
        <v>0</v>
      </c>
      <c r="CM16" s="144">
        <f t="shared" ca="1" si="12"/>
        <v>0</v>
      </c>
    </row>
    <row r="17" spans="1:91" s="225" customFormat="1" x14ac:dyDescent="0.25">
      <c r="A17" s="229"/>
      <c r="B17" s="230"/>
      <c r="C17" s="231"/>
      <c r="D17" s="224"/>
      <c r="E17" s="129"/>
      <c r="F17" s="130"/>
      <c r="G17" s="130"/>
      <c r="H17" s="129"/>
      <c r="I17" s="130"/>
      <c r="J17" s="135">
        <f t="shared" si="13"/>
        <v>0</v>
      </c>
      <c r="K17" s="135">
        <f t="shared" si="14"/>
        <v>0</v>
      </c>
      <c r="L17" s="135">
        <f t="shared" si="15"/>
        <v>0</v>
      </c>
      <c r="M17" s="137">
        <f t="shared" si="16"/>
        <v>0</v>
      </c>
      <c r="N17" s="129"/>
      <c r="O17" s="130"/>
      <c r="P17" s="135">
        <f t="shared" si="17"/>
        <v>0</v>
      </c>
      <c r="Q17" s="135">
        <f t="shared" si="18"/>
        <v>0</v>
      </c>
      <c r="R17" s="135">
        <f t="shared" si="19"/>
        <v>0</v>
      </c>
      <c r="S17" s="137">
        <f t="shared" si="20"/>
        <v>0</v>
      </c>
      <c r="T17" s="129"/>
      <c r="U17" s="130"/>
      <c r="V17" s="135">
        <f t="shared" si="21"/>
        <v>0</v>
      </c>
      <c r="W17" s="135">
        <f t="shared" si="22"/>
        <v>0</v>
      </c>
      <c r="X17" s="135">
        <f t="shared" si="23"/>
        <v>0</v>
      </c>
      <c r="Y17" s="137">
        <f t="shared" si="24"/>
        <v>0</v>
      </c>
      <c r="Z17" s="129"/>
      <c r="AA17" s="130"/>
      <c r="AB17" s="135">
        <f t="shared" si="25"/>
        <v>0</v>
      </c>
      <c r="AC17" s="135">
        <f t="shared" si="26"/>
        <v>0</v>
      </c>
      <c r="AD17" s="135">
        <f t="shared" si="27"/>
        <v>0</v>
      </c>
      <c r="AE17" s="137">
        <f t="shared" si="28"/>
        <v>0</v>
      </c>
      <c r="AF17" s="129"/>
      <c r="AG17" s="130"/>
      <c r="AH17" s="135">
        <f t="shared" si="29"/>
        <v>0</v>
      </c>
      <c r="AI17" s="135">
        <f t="shared" si="30"/>
        <v>0</v>
      </c>
      <c r="AJ17" s="135">
        <f t="shared" si="31"/>
        <v>0</v>
      </c>
      <c r="AK17" s="137">
        <f t="shared" si="32"/>
        <v>0</v>
      </c>
      <c r="AL17" s="129"/>
      <c r="AM17" s="130"/>
      <c r="AN17" s="130"/>
      <c r="AO17" s="130"/>
      <c r="AP17" s="130"/>
      <c r="AQ17" s="130"/>
      <c r="AR17" s="130"/>
      <c r="AS17" s="130"/>
      <c r="AT17" s="130"/>
      <c r="AU17" s="132">
        <f t="shared" si="0"/>
        <v>0</v>
      </c>
      <c r="AV17" s="132">
        <f t="shared" si="1"/>
        <v>0</v>
      </c>
      <c r="AW17" s="132">
        <f t="shared" si="33"/>
        <v>0</v>
      </c>
      <c r="AX17" s="132">
        <f t="shared" si="34"/>
        <v>0</v>
      </c>
      <c r="AY17" s="132" t="str">
        <f t="shared" ca="1" si="35"/>
        <v>High Lapse</v>
      </c>
      <c r="AZ17" s="132">
        <f t="shared" si="2"/>
        <v>0</v>
      </c>
      <c r="BA17" s="132">
        <f t="shared" si="3"/>
        <v>0</v>
      </c>
      <c r="BB17" s="132">
        <f t="shared" si="52"/>
        <v>0</v>
      </c>
      <c r="BC17" s="132">
        <f t="shared" ca="1" si="36"/>
        <v>0</v>
      </c>
      <c r="BD17" s="129"/>
      <c r="BE17" s="130"/>
      <c r="BF17" s="135">
        <f t="shared" si="37"/>
        <v>0</v>
      </c>
      <c r="BG17" s="135">
        <f t="shared" si="38"/>
        <v>0</v>
      </c>
      <c r="BH17" s="135">
        <f t="shared" si="39"/>
        <v>0</v>
      </c>
      <c r="BI17" s="137">
        <f t="shared" si="40"/>
        <v>0</v>
      </c>
      <c r="BJ17" s="129"/>
      <c r="BK17" s="130"/>
      <c r="BL17" s="130"/>
      <c r="BM17" s="130"/>
      <c r="BN17" s="135">
        <f t="shared" si="41"/>
        <v>0</v>
      </c>
      <c r="BO17" s="135">
        <f t="shared" si="42"/>
        <v>0</v>
      </c>
      <c r="BP17" s="135">
        <f t="shared" si="43"/>
        <v>0</v>
      </c>
      <c r="BQ17" s="132" t="str">
        <f t="shared" ca="1" si="44"/>
        <v>High conversion</v>
      </c>
      <c r="BR17" s="135">
        <f t="shared" si="4"/>
        <v>0</v>
      </c>
      <c r="BS17" s="135">
        <f t="shared" si="53"/>
        <v>0</v>
      </c>
      <c r="BT17" s="132">
        <f t="shared" ca="1" si="45"/>
        <v>0</v>
      </c>
      <c r="BU17" s="129"/>
      <c r="BV17" s="130"/>
      <c r="BW17" s="130"/>
      <c r="BX17" s="135">
        <f t="shared" si="46"/>
        <v>0</v>
      </c>
      <c r="BY17" s="135">
        <f t="shared" si="47"/>
        <v>0</v>
      </c>
      <c r="BZ17" s="135">
        <f t="shared" si="48"/>
        <v>0</v>
      </c>
      <c r="CA17" s="140">
        <f t="shared" si="49"/>
        <v>0</v>
      </c>
      <c r="CC17" s="137">
        <f t="shared" si="5"/>
        <v>0</v>
      </c>
      <c r="CD17" s="137">
        <f t="shared" si="6"/>
        <v>0</v>
      </c>
      <c r="CE17" s="137">
        <f t="shared" si="7"/>
        <v>0</v>
      </c>
      <c r="CF17" s="137">
        <f t="shared" si="8"/>
        <v>0</v>
      </c>
      <c r="CG17" s="137">
        <f t="shared" si="9"/>
        <v>0</v>
      </c>
      <c r="CH17" s="226">
        <f t="shared" ca="1" si="10"/>
        <v>0</v>
      </c>
      <c r="CI17" s="137">
        <f t="shared" si="11"/>
        <v>0</v>
      </c>
      <c r="CJ17" s="137">
        <f t="shared" ca="1" si="50"/>
        <v>0</v>
      </c>
      <c r="CK17" s="137">
        <f t="shared" si="51"/>
        <v>0</v>
      </c>
      <c r="CL17" s="227">
        <f t="array" aca="1" ref="CL17" ca="1">-((MMULT(MMULT(CC17:CK17,CorrMatrix1),TRANSPOSE(CC17:CK17)))^0.5)</f>
        <v>0</v>
      </c>
      <c r="CM17" s="144">
        <f t="shared" ca="1" si="12"/>
        <v>0</v>
      </c>
    </row>
    <row r="18" spans="1:91" s="225" customFormat="1" x14ac:dyDescent="0.25">
      <c r="A18" s="229"/>
      <c r="B18" s="230"/>
      <c r="C18" s="231"/>
      <c r="D18" s="224"/>
      <c r="E18" s="129"/>
      <c r="F18" s="130"/>
      <c r="G18" s="130"/>
      <c r="H18" s="129"/>
      <c r="I18" s="130"/>
      <c r="J18" s="135">
        <f t="shared" si="13"/>
        <v>0</v>
      </c>
      <c r="K18" s="135">
        <f t="shared" si="14"/>
        <v>0</v>
      </c>
      <c r="L18" s="135">
        <f t="shared" si="15"/>
        <v>0</v>
      </c>
      <c r="M18" s="137">
        <f t="shared" si="16"/>
        <v>0</v>
      </c>
      <c r="N18" s="129"/>
      <c r="O18" s="130"/>
      <c r="P18" s="135">
        <f t="shared" si="17"/>
        <v>0</v>
      </c>
      <c r="Q18" s="135">
        <f t="shared" si="18"/>
        <v>0</v>
      </c>
      <c r="R18" s="135">
        <f t="shared" si="19"/>
        <v>0</v>
      </c>
      <c r="S18" s="137">
        <f t="shared" si="20"/>
        <v>0</v>
      </c>
      <c r="T18" s="129"/>
      <c r="U18" s="130"/>
      <c r="V18" s="135">
        <f t="shared" si="21"/>
        <v>0</v>
      </c>
      <c r="W18" s="135">
        <f t="shared" si="22"/>
        <v>0</v>
      </c>
      <c r="X18" s="135">
        <f t="shared" si="23"/>
        <v>0</v>
      </c>
      <c r="Y18" s="137">
        <f t="shared" si="24"/>
        <v>0</v>
      </c>
      <c r="Z18" s="129"/>
      <c r="AA18" s="130"/>
      <c r="AB18" s="135">
        <f t="shared" si="25"/>
        <v>0</v>
      </c>
      <c r="AC18" s="135">
        <f t="shared" si="26"/>
        <v>0</v>
      </c>
      <c r="AD18" s="135">
        <f t="shared" si="27"/>
        <v>0</v>
      </c>
      <c r="AE18" s="137">
        <f t="shared" si="28"/>
        <v>0</v>
      </c>
      <c r="AF18" s="129"/>
      <c r="AG18" s="130"/>
      <c r="AH18" s="135">
        <f t="shared" si="29"/>
        <v>0</v>
      </c>
      <c r="AI18" s="135">
        <f t="shared" si="30"/>
        <v>0</v>
      </c>
      <c r="AJ18" s="135">
        <f t="shared" si="31"/>
        <v>0</v>
      </c>
      <c r="AK18" s="137">
        <f t="shared" si="32"/>
        <v>0</v>
      </c>
      <c r="AL18" s="129"/>
      <c r="AM18" s="130"/>
      <c r="AN18" s="130"/>
      <c r="AO18" s="130"/>
      <c r="AP18" s="130"/>
      <c r="AQ18" s="130"/>
      <c r="AR18" s="130"/>
      <c r="AS18" s="130"/>
      <c r="AT18" s="130"/>
      <c r="AU18" s="132">
        <f t="shared" si="0"/>
        <v>0</v>
      </c>
      <c r="AV18" s="132">
        <f t="shared" si="1"/>
        <v>0</v>
      </c>
      <c r="AW18" s="132">
        <f t="shared" si="33"/>
        <v>0</v>
      </c>
      <c r="AX18" s="132">
        <f t="shared" si="34"/>
        <v>0</v>
      </c>
      <c r="AY18" s="132" t="str">
        <f t="shared" ca="1" si="35"/>
        <v>High Lapse</v>
      </c>
      <c r="AZ18" s="132">
        <f t="shared" si="2"/>
        <v>0</v>
      </c>
      <c r="BA18" s="132">
        <f t="shared" si="3"/>
        <v>0</v>
      </c>
      <c r="BB18" s="132">
        <f t="shared" si="52"/>
        <v>0</v>
      </c>
      <c r="BC18" s="132">
        <f t="shared" ca="1" si="36"/>
        <v>0</v>
      </c>
      <c r="BD18" s="129"/>
      <c r="BE18" s="130"/>
      <c r="BF18" s="135">
        <f t="shared" si="37"/>
        <v>0</v>
      </c>
      <c r="BG18" s="135">
        <f t="shared" si="38"/>
        <v>0</v>
      </c>
      <c r="BH18" s="135">
        <f t="shared" si="39"/>
        <v>0</v>
      </c>
      <c r="BI18" s="137">
        <f t="shared" si="40"/>
        <v>0</v>
      </c>
      <c r="BJ18" s="129"/>
      <c r="BK18" s="130"/>
      <c r="BL18" s="130"/>
      <c r="BM18" s="130"/>
      <c r="BN18" s="135">
        <f t="shared" si="41"/>
        <v>0</v>
      </c>
      <c r="BO18" s="135">
        <f t="shared" si="42"/>
        <v>0</v>
      </c>
      <c r="BP18" s="135">
        <f t="shared" si="43"/>
        <v>0</v>
      </c>
      <c r="BQ18" s="132" t="str">
        <f t="shared" ca="1" si="44"/>
        <v>High conversion</v>
      </c>
      <c r="BR18" s="135">
        <f t="shared" si="4"/>
        <v>0</v>
      </c>
      <c r="BS18" s="135">
        <f t="shared" si="53"/>
        <v>0</v>
      </c>
      <c r="BT18" s="132">
        <f t="shared" ca="1" si="45"/>
        <v>0</v>
      </c>
      <c r="BU18" s="129"/>
      <c r="BV18" s="130"/>
      <c r="BW18" s="130"/>
      <c r="BX18" s="135">
        <f t="shared" si="46"/>
        <v>0</v>
      </c>
      <c r="BY18" s="135">
        <f t="shared" si="47"/>
        <v>0</v>
      </c>
      <c r="BZ18" s="135">
        <f t="shared" si="48"/>
        <v>0</v>
      </c>
      <c r="CA18" s="140">
        <f t="shared" si="49"/>
        <v>0</v>
      </c>
      <c r="CC18" s="137">
        <f t="shared" si="5"/>
        <v>0</v>
      </c>
      <c r="CD18" s="137">
        <f t="shared" si="6"/>
        <v>0</v>
      </c>
      <c r="CE18" s="137">
        <f t="shared" si="7"/>
        <v>0</v>
      </c>
      <c r="CF18" s="137">
        <f t="shared" si="8"/>
        <v>0</v>
      </c>
      <c r="CG18" s="137">
        <f t="shared" si="9"/>
        <v>0</v>
      </c>
      <c r="CH18" s="226">
        <f t="shared" ca="1" si="10"/>
        <v>0</v>
      </c>
      <c r="CI18" s="137">
        <f t="shared" si="11"/>
        <v>0</v>
      </c>
      <c r="CJ18" s="137">
        <f t="shared" ca="1" si="50"/>
        <v>0</v>
      </c>
      <c r="CK18" s="137">
        <f t="shared" si="51"/>
        <v>0</v>
      </c>
      <c r="CL18" s="227">
        <f t="array" aca="1" ref="CL18" ca="1">-((MMULT(MMULT(CC18:CK18,CorrMatrix1),TRANSPOSE(CC18:CK18)))^0.5)</f>
        <v>0</v>
      </c>
      <c r="CM18" s="144">
        <f t="shared" ca="1" si="12"/>
        <v>0</v>
      </c>
    </row>
    <row r="19" spans="1:91" s="225" customFormat="1" x14ac:dyDescent="0.25">
      <c r="A19" s="229"/>
      <c r="B19" s="230"/>
      <c r="C19" s="231"/>
      <c r="D19" s="224"/>
      <c r="E19" s="129"/>
      <c r="F19" s="130"/>
      <c r="G19" s="130"/>
      <c r="H19" s="129"/>
      <c r="I19" s="130"/>
      <c r="J19" s="135">
        <f t="shared" si="13"/>
        <v>0</v>
      </c>
      <c r="K19" s="135">
        <f t="shared" si="14"/>
        <v>0</v>
      </c>
      <c r="L19" s="135">
        <f t="shared" si="15"/>
        <v>0</v>
      </c>
      <c r="M19" s="137">
        <f t="shared" si="16"/>
        <v>0</v>
      </c>
      <c r="N19" s="129"/>
      <c r="O19" s="130"/>
      <c r="P19" s="135">
        <f t="shared" si="17"/>
        <v>0</v>
      </c>
      <c r="Q19" s="135">
        <f t="shared" si="18"/>
        <v>0</v>
      </c>
      <c r="R19" s="135">
        <f t="shared" si="19"/>
        <v>0</v>
      </c>
      <c r="S19" s="137">
        <f t="shared" si="20"/>
        <v>0</v>
      </c>
      <c r="T19" s="129"/>
      <c r="U19" s="130"/>
      <c r="V19" s="135">
        <f t="shared" si="21"/>
        <v>0</v>
      </c>
      <c r="W19" s="135">
        <f t="shared" si="22"/>
        <v>0</v>
      </c>
      <c r="X19" s="135">
        <f t="shared" si="23"/>
        <v>0</v>
      </c>
      <c r="Y19" s="137">
        <f t="shared" si="24"/>
        <v>0</v>
      </c>
      <c r="Z19" s="129"/>
      <c r="AA19" s="130"/>
      <c r="AB19" s="135">
        <f t="shared" si="25"/>
        <v>0</v>
      </c>
      <c r="AC19" s="135">
        <f t="shared" si="26"/>
        <v>0</v>
      </c>
      <c r="AD19" s="135">
        <f t="shared" si="27"/>
        <v>0</v>
      </c>
      <c r="AE19" s="137">
        <f t="shared" si="28"/>
        <v>0</v>
      </c>
      <c r="AF19" s="129"/>
      <c r="AG19" s="130"/>
      <c r="AH19" s="135">
        <f t="shared" si="29"/>
        <v>0</v>
      </c>
      <c r="AI19" s="135">
        <f t="shared" si="30"/>
        <v>0</v>
      </c>
      <c r="AJ19" s="135">
        <f t="shared" si="31"/>
        <v>0</v>
      </c>
      <c r="AK19" s="137">
        <f t="shared" si="32"/>
        <v>0</v>
      </c>
      <c r="AL19" s="129"/>
      <c r="AM19" s="130"/>
      <c r="AN19" s="130"/>
      <c r="AO19" s="130"/>
      <c r="AP19" s="130"/>
      <c r="AQ19" s="130"/>
      <c r="AR19" s="130"/>
      <c r="AS19" s="130"/>
      <c r="AT19" s="130"/>
      <c r="AU19" s="132">
        <f t="shared" si="0"/>
        <v>0</v>
      </c>
      <c r="AV19" s="132">
        <f t="shared" si="1"/>
        <v>0</v>
      </c>
      <c r="AW19" s="132">
        <f t="shared" si="33"/>
        <v>0</v>
      </c>
      <c r="AX19" s="132">
        <f t="shared" si="34"/>
        <v>0</v>
      </c>
      <c r="AY19" s="132" t="str">
        <f t="shared" ca="1" si="35"/>
        <v>High Lapse</v>
      </c>
      <c r="AZ19" s="132">
        <f t="shared" si="2"/>
        <v>0</v>
      </c>
      <c r="BA19" s="132">
        <f t="shared" si="3"/>
        <v>0</v>
      </c>
      <c r="BB19" s="132">
        <f t="shared" si="52"/>
        <v>0</v>
      </c>
      <c r="BC19" s="132">
        <f t="shared" ca="1" si="36"/>
        <v>0</v>
      </c>
      <c r="BD19" s="129"/>
      <c r="BE19" s="130"/>
      <c r="BF19" s="135">
        <f t="shared" si="37"/>
        <v>0</v>
      </c>
      <c r="BG19" s="135">
        <f t="shared" si="38"/>
        <v>0</v>
      </c>
      <c r="BH19" s="135">
        <f t="shared" si="39"/>
        <v>0</v>
      </c>
      <c r="BI19" s="137">
        <f t="shared" si="40"/>
        <v>0</v>
      </c>
      <c r="BJ19" s="129"/>
      <c r="BK19" s="130"/>
      <c r="BL19" s="130"/>
      <c r="BM19" s="130"/>
      <c r="BN19" s="135">
        <f t="shared" si="41"/>
        <v>0</v>
      </c>
      <c r="BO19" s="135">
        <f t="shared" si="42"/>
        <v>0</v>
      </c>
      <c r="BP19" s="135">
        <f t="shared" si="43"/>
        <v>0</v>
      </c>
      <c r="BQ19" s="132" t="str">
        <f t="shared" ca="1" si="44"/>
        <v>High conversion</v>
      </c>
      <c r="BR19" s="135">
        <f t="shared" si="4"/>
        <v>0</v>
      </c>
      <c r="BS19" s="135">
        <f t="shared" si="53"/>
        <v>0</v>
      </c>
      <c r="BT19" s="132">
        <f t="shared" ca="1" si="45"/>
        <v>0</v>
      </c>
      <c r="BU19" s="129"/>
      <c r="BV19" s="130"/>
      <c r="BW19" s="130"/>
      <c r="BX19" s="135">
        <f t="shared" si="46"/>
        <v>0</v>
      </c>
      <c r="BY19" s="135">
        <f t="shared" si="47"/>
        <v>0</v>
      </c>
      <c r="BZ19" s="135">
        <f t="shared" si="48"/>
        <v>0</v>
      </c>
      <c r="CA19" s="140">
        <f t="shared" si="49"/>
        <v>0</v>
      </c>
      <c r="CC19" s="137">
        <f t="shared" si="5"/>
        <v>0</v>
      </c>
      <c r="CD19" s="137">
        <f t="shared" si="6"/>
        <v>0</v>
      </c>
      <c r="CE19" s="137">
        <f t="shared" si="7"/>
        <v>0</v>
      </c>
      <c r="CF19" s="137">
        <f t="shared" si="8"/>
        <v>0</v>
      </c>
      <c r="CG19" s="137">
        <f t="shared" si="9"/>
        <v>0</v>
      </c>
      <c r="CH19" s="226">
        <f t="shared" ca="1" si="10"/>
        <v>0</v>
      </c>
      <c r="CI19" s="137">
        <f t="shared" si="11"/>
        <v>0</v>
      </c>
      <c r="CJ19" s="137">
        <f t="shared" ca="1" si="50"/>
        <v>0</v>
      </c>
      <c r="CK19" s="137">
        <f t="shared" si="51"/>
        <v>0</v>
      </c>
      <c r="CL19" s="227">
        <f t="array" aca="1" ref="CL19" ca="1">-((MMULT(MMULT(CC19:CK19,CorrMatrix1),TRANSPOSE(CC19:CK19)))^0.5)</f>
        <v>0</v>
      </c>
      <c r="CM19" s="144">
        <f t="shared" ca="1" si="12"/>
        <v>0</v>
      </c>
    </row>
    <row r="20" spans="1:91" s="225" customFormat="1" x14ac:dyDescent="0.25">
      <c r="A20" s="229"/>
      <c r="B20" s="230"/>
      <c r="C20" s="231"/>
      <c r="D20" s="224"/>
      <c r="E20" s="129"/>
      <c r="F20" s="130"/>
      <c r="G20" s="130"/>
      <c r="H20" s="129"/>
      <c r="I20" s="130"/>
      <c r="J20" s="135">
        <f t="shared" si="13"/>
        <v>0</v>
      </c>
      <c r="K20" s="135">
        <f t="shared" si="14"/>
        <v>0</v>
      </c>
      <c r="L20" s="135">
        <f t="shared" si="15"/>
        <v>0</v>
      </c>
      <c r="M20" s="137">
        <f t="shared" si="16"/>
        <v>0</v>
      </c>
      <c r="N20" s="129"/>
      <c r="O20" s="130"/>
      <c r="P20" s="135">
        <f t="shared" si="17"/>
        <v>0</v>
      </c>
      <c r="Q20" s="135">
        <f t="shared" si="18"/>
        <v>0</v>
      </c>
      <c r="R20" s="135">
        <f t="shared" si="19"/>
        <v>0</v>
      </c>
      <c r="S20" s="137">
        <f t="shared" si="20"/>
        <v>0</v>
      </c>
      <c r="T20" s="129"/>
      <c r="U20" s="130"/>
      <c r="V20" s="135">
        <f t="shared" si="21"/>
        <v>0</v>
      </c>
      <c r="W20" s="135">
        <f t="shared" si="22"/>
        <v>0</v>
      </c>
      <c r="X20" s="135">
        <f t="shared" si="23"/>
        <v>0</v>
      </c>
      <c r="Y20" s="137">
        <f t="shared" si="24"/>
        <v>0</v>
      </c>
      <c r="Z20" s="129"/>
      <c r="AA20" s="130"/>
      <c r="AB20" s="135">
        <f t="shared" si="25"/>
        <v>0</v>
      </c>
      <c r="AC20" s="135">
        <f t="shared" si="26"/>
        <v>0</v>
      </c>
      <c r="AD20" s="135">
        <f t="shared" si="27"/>
        <v>0</v>
      </c>
      <c r="AE20" s="137">
        <f t="shared" si="28"/>
        <v>0</v>
      </c>
      <c r="AF20" s="129"/>
      <c r="AG20" s="130"/>
      <c r="AH20" s="135">
        <f t="shared" si="29"/>
        <v>0</v>
      </c>
      <c r="AI20" s="135">
        <f t="shared" si="30"/>
        <v>0</v>
      </c>
      <c r="AJ20" s="135">
        <f t="shared" si="31"/>
        <v>0</v>
      </c>
      <c r="AK20" s="137">
        <f t="shared" si="32"/>
        <v>0</v>
      </c>
      <c r="AL20" s="129"/>
      <c r="AM20" s="130"/>
      <c r="AN20" s="130"/>
      <c r="AO20" s="130"/>
      <c r="AP20" s="130"/>
      <c r="AQ20" s="130"/>
      <c r="AR20" s="130"/>
      <c r="AS20" s="130"/>
      <c r="AT20" s="130"/>
      <c r="AU20" s="132">
        <f t="shared" si="0"/>
        <v>0</v>
      </c>
      <c r="AV20" s="132">
        <f t="shared" si="1"/>
        <v>0</v>
      </c>
      <c r="AW20" s="132">
        <f t="shared" si="33"/>
        <v>0</v>
      </c>
      <c r="AX20" s="132">
        <f t="shared" si="34"/>
        <v>0</v>
      </c>
      <c r="AY20" s="132" t="str">
        <f t="shared" ca="1" si="35"/>
        <v>High Lapse</v>
      </c>
      <c r="AZ20" s="132">
        <f t="shared" si="2"/>
        <v>0</v>
      </c>
      <c r="BA20" s="132">
        <f t="shared" si="3"/>
        <v>0</v>
      </c>
      <c r="BB20" s="132">
        <f t="shared" si="52"/>
        <v>0</v>
      </c>
      <c r="BC20" s="132">
        <f t="shared" ca="1" si="36"/>
        <v>0</v>
      </c>
      <c r="BD20" s="129"/>
      <c r="BE20" s="130"/>
      <c r="BF20" s="135">
        <f t="shared" si="37"/>
        <v>0</v>
      </c>
      <c r="BG20" s="135">
        <f t="shared" si="38"/>
        <v>0</v>
      </c>
      <c r="BH20" s="135">
        <f t="shared" si="39"/>
        <v>0</v>
      </c>
      <c r="BI20" s="137">
        <f t="shared" si="40"/>
        <v>0</v>
      </c>
      <c r="BJ20" s="129"/>
      <c r="BK20" s="130"/>
      <c r="BL20" s="130"/>
      <c r="BM20" s="130"/>
      <c r="BN20" s="135">
        <f t="shared" si="41"/>
        <v>0</v>
      </c>
      <c r="BO20" s="135">
        <f t="shared" si="42"/>
        <v>0</v>
      </c>
      <c r="BP20" s="135">
        <f t="shared" si="43"/>
        <v>0</v>
      </c>
      <c r="BQ20" s="132" t="str">
        <f t="shared" ca="1" si="44"/>
        <v>High conversion</v>
      </c>
      <c r="BR20" s="135">
        <f t="shared" si="4"/>
        <v>0</v>
      </c>
      <c r="BS20" s="135">
        <f t="shared" si="53"/>
        <v>0</v>
      </c>
      <c r="BT20" s="132">
        <f t="shared" ca="1" si="45"/>
        <v>0</v>
      </c>
      <c r="BU20" s="129"/>
      <c r="BV20" s="130"/>
      <c r="BW20" s="130"/>
      <c r="BX20" s="135">
        <f t="shared" si="46"/>
        <v>0</v>
      </c>
      <c r="BY20" s="135">
        <f t="shared" si="47"/>
        <v>0</v>
      </c>
      <c r="BZ20" s="135">
        <f t="shared" si="48"/>
        <v>0</v>
      </c>
      <c r="CA20" s="140">
        <f t="shared" si="49"/>
        <v>0</v>
      </c>
      <c r="CC20" s="137">
        <f t="shared" si="5"/>
        <v>0</v>
      </c>
      <c r="CD20" s="137">
        <f t="shared" si="6"/>
        <v>0</v>
      </c>
      <c r="CE20" s="137">
        <f t="shared" si="7"/>
        <v>0</v>
      </c>
      <c r="CF20" s="137">
        <f t="shared" si="8"/>
        <v>0</v>
      </c>
      <c r="CG20" s="137">
        <f t="shared" si="9"/>
        <v>0</v>
      </c>
      <c r="CH20" s="226">
        <f t="shared" ca="1" si="10"/>
        <v>0</v>
      </c>
      <c r="CI20" s="137">
        <f t="shared" si="11"/>
        <v>0</v>
      </c>
      <c r="CJ20" s="137">
        <f t="shared" ca="1" si="50"/>
        <v>0</v>
      </c>
      <c r="CK20" s="137">
        <f t="shared" si="51"/>
        <v>0</v>
      </c>
      <c r="CL20" s="227">
        <f t="array" aca="1" ref="CL20" ca="1">-((MMULT(MMULT(CC20:CK20,CorrMatrix1),TRANSPOSE(CC20:CK20)))^0.5)</f>
        <v>0</v>
      </c>
      <c r="CM20" s="144">
        <f t="shared" ca="1" si="12"/>
        <v>0</v>
      </c>
    </row>
    <row r="21" spans="1:91" s="225" customFormat="1" x14ac:dyDescent="0.25">
      <c r="A21" s="229"/>
      <c r="B21" s="230"/>
      <c r="C21" s="231"/>
      <c r="D21" s="224"/>
      <c r="E21" s="129"/>
      <c r="F21" s="130"/>
      <c r="G21" s="130"/>
      <c r="H21" s="129"/>
      <c r="I21" s="130"/>
      <c r="J21" s="135">
        <f t="shared" si="13"/>
        <v>0</v>
      </c>
      <c r="K21" s="135">
        <f t="shared" si="14"/>
        <v>0</v>
      </c>
      <c r="L21" s="135">
        <f t="shared" si="15"/>
        <v>0</v>
      </c>
      <c r="M21" s="137">
        <f t="shared" si="16"/>
        <v>0</v>
      </c>
      <c r="N21" s="129"/>
      <c r="O21" s="130"/>
      <c r="P21" s="135">
        <f t="shared" si="17"/>
        <v>0</v>
      </c>
      <c r="Q21" s="135">
        <f t="shared" si="18"/>
        <v>0</v>
      </c>
      <c r="R21" s="135">
        <f t="shared" si="19"/>
        <v>0</v>
      </c>
      <c r="S21" s="137">
        <f t="shared" si="20"/>
        <v>0</v>
      </c>
      <c r="T21" s="129"/>
      <c r="U21" s="130"/>
      <c r="V21" s="135">
        <f t="shared" si="21"/>
        <v>0</v>
      </c>
      <c r="W21" s="135">
        <f t="shared" si="22"/>
        <v>0</v>
      </c>
      <c r="X21" s="135">
        <f t="shared" si="23"/>
        <v>0</v>
      </c>
      <c r="Y21" s="137">
        <f t="shared" si="24"/>
        <v>0</v>
      </c>
      <c r="Z21" s="129"/>
      <c r="AA21" s="130"/>
      <c r="AB21" s="135">
        <f t="shared" si="25"/>
        <v>0</v>
      </c>
      <c r="AC21" s="135">
        <f t="shared" si="26"/>
        <v>0</v>
      </c>
      <c r="AD21" s="135">
        <f t="shared" si="27"/>
        <v>0</v>
      </c>
      <c r="AE21" s="137">
        <f t="shared" si="28"/>
        <v>0</v>
      </c>
      <c r="AF21" s="129"/>
      <c r="AG21" s="130"/>
      <c r="AH21" s="135">
        <f t="shared" si="29"/>
        <v>0</v>
      </c>
      <c r="AI21" s="135">
        <f t="shared" si="30"/>
        <v>0</v>
      </c>
      <c r="AJ21" s="135">
        <f t="shared" si="31"/>
        <v>0</v>
      </c>
      <c r="AK21" s="137">
        <f t="shared" si="32"/>
        <v>0</v>
      </c>
      <c r="AL21" s="129"/>
      <c r="AM21" s="130"/>
      <c r="AN21" s="130"/>
      <c r="AO21" s="130"/>
      <c r="AP21" s="130"/>
      <c r="AQ21" s="130"/>
      <c r="AR21" s="130"/>
      <c r="AS21" s="130"/>
      <c r="AT21" s="130"/>
      <c r="AU21" s="132">
        <f t="shared" si="0"/>
        <v>0</v>
      </c>
      <c r="AV21" s="132">
        <f t="shared" si="1"/>
        <v>0</v>
      </c>
      <c r="AW21" s="132">
        <f t="shared" si="33"/>
        <v>0</v>
      </c>
      <c r="AX21" s="132">
        <f t="shared" si="34"/>
        <v>0</v>
      </c>
      <c r="AY21" s="132" t="str">
        <f t="shared" ca="1" si="35"/>
        <v>High Lapse</v>
      </c>
      <c r="AZ21" s="132">
        <f t="shared" si="2"/>
        <v>0</v>
      </c>
      <c r="BA21" s="132">
        <f t="shared" si="3"/>
        <v>0</v>
      </c>
      <c r="BB21" s="132">
        <f t="shared" si="52"/>
        <v>0</v>
      </c>
      <c r="BC21" s="132">
        <f t="shared" ca="1" si="36"/>
        <v>0</v>
      </c>
      <c r="BD21" s="129"/>
      <c r="BE21" s="130"/>
      <c r="BF21" s="135">
        <f t="shared" si="37"/>
        <v>0</v>
      </c>
      <c r="BG21" s="135">
        <f t="shared" si="38"/>
        <v>0</v>
      </c>
      <c r="BH21" s="135">
        <f t="shared" si="39"/>
        <v>0</v>
      </c>
      <c r="BI21" s="137">
        <f t="shared" si="40"/>
        <v>0</v>
      </c>
      <c r="BJ21" s="129"/>
      <c r="BK21" s="130"/>
      <c r="BL21" s="130"/>
      <c r="BM21" s="130"/>
      <c r="BN21" s="135">
        <f t="shared" si="41"/>
        <v>0</v>
      </c>
      <c r="BO21" s="135">
        <f t="shared" si="42"/>
        <v>0</v>
      </c>
      <c r="BP21" s="135">
        <f t="shared" si="43"/>
        <v>0</v>
      </c>
      <c r="BQ21" s="132" t="str">
        <f t="shared" ca="1" si="44"/>
        <v>High conversion</v>
      </c>
      <c r="BR21" s="135">
        <f t="shared" si="4"/>
        <v>0</v>
      </c>
      <c r="BS21" s="135">
        <f t="shared" si="53"/>
        <v>0</v>
      </c>
      <c r="BT21" s="132">
        <f t="shared" ca="1" si="45"/>
        <v>0</v>
      </c>
      <c r="BU21" s="129"/>
      <c r="BV21" s="130"/>
      <c r="BW21" s="130"/>
      <c r="BX21" s="135">
        <f t="shared" si="46"/>
        <v>0</v>
      </c>
      <c r="BY21" s="135">
        <f t="shared" si="47"/>
        <v>0</v>
      </c>
      <c r="BZ21" s="135">
        <f t="shared" si="48"/>
        <v>0</v>
      </c>
      <c r="CA21" s="140">
        <f t="shared" si="49"/>
        <v>0</v>
      </c>
      <c r="CC21" s="137">
        <f t="shared" si="5"/>
        <v>0</v>
      </c>
      <c r="CD21" s="137">
        <f t="shared" si="6"/>
        <v>0</v>
      </c>
      <c r="CE21" s="137">
        <f t="shared" si="7"/>
        <v>0</v>
      </c>
      <c r="CF21" s="137">
        <f t="shared" si="8"/>
        <v>0</v>
      </c>
      <c r="CG21" s="137">
        <f t="shared" si="9"/>
        <v>0</v>
      </c>
      <c r="CH21" s="226">
        <f t="shared" ca="1" si="10"/>
        <v>0</v>
      </c>
      <c r="CI21" s="137">
        <f t="shared" si="11"/>
        <v>0</v>
      </c>
      <c r="CJ21" s="137">
        <f t="shared" ca="1" si="50"/>
        <v>0</v>
      </c>
      <c r="CK21" s="137">
        <f t="shared" si="51"/>
        <v>0</v>
      </c>
      <c r="CL21" s="227">
        <f t="array" aca="1" ref="CL21" ca="1">-((MMULT(MMULT(CC21:CK21,CorrMatrix1),TRANSPOSE(CC21:CK21)))^0.5)</f>
        <v>0</v>
      </c>
      <c r="CM21" s="144">
        <f t="shared" ca="1" si="12"/>
        <v>0</v>
      </c>
    </row>
    <row r="22" spans="1:91" s="225" customFormat="1" x14ac:dyDescent="0.25">
      <c r="A22" s="229"/>
      <c r="B22" s="230"/>
      <c r="C22" s="231"/>
      <c r="D22" s="224"/>
      <c r="E22" s="129"/>
      <c r="F22" s="130"/>
      <c r="G22" s="130"/>
      <c r="H22" s="129"/>
      <c r="I22" s="130"/>
      <c r="J22" s="135">
        <f t="shared" si="13"/>
        <v>0</v>
      </c>
      <c r="K22" s="135">
        <f t="shared" si="14"/>
        <v>0</v>
      </c>
      <c r="L22" s="135">
        <f t="shared" si="15"/>
        <v>0</v>
      </c>
      <c r="M22" s="137">
        <f t="shared" si="16"/>
        <v>0</v>
      </c>
      <c r="N22" s="129"/>
      <c r="O22" s="130"/>
      <c r="P22" s="135">
        <f t="shared" si="17"/>
        <v>0</v>
      </c>
      <c r="Q22" s="135">
        <f t="shared" si="18"/>
        <v>0</v>
      </c>
      <c r="R22" s="135">
        <f t="shared" si="19"/>
        <v>0</v>
      </c>
      <c r="S22" s="137">
        <f t="shared" si="20"/>
        <v>0</v>
      </c>
      <c r="T22" s="129"/>
      <c r="U22" s="130"/>
      <c r="V22" s="135">
        <f t="shared" si="21"/>
        <v>0</v>
      </c>
      <c r="W22" s="135">
        <f t="shared" si="22"/>
        <v>0</v>
      </c>
      <c r="X22" s="135">
        <f t="shared" si="23"/>
        <v>0</v>
      </c>
      <c r="Y22" s="137">
        <f t="shared" si="24"/>
        <v>0</v>
      </c>
      <c r="Z22" s="129"/>
      <c r="AA22" s="130"/>
      <c r="AB22" s="135">
        <f t="shared" si="25"/>
        <v>0</v>
      </c>
      <c r="AC22" s="135">
        <f t="shared" si="26"/>
        <v>0</v>
      </c>
      <c r="AD22" s="135">
        <f t="shared" si="27"/>
        <v>0</v>
      </c>
      <c r="AE22" s="137">
        <f t="shared" si="28"/>
        <v>0</v>
      </c>
      <c r="AF22" s="129"/>
      <c r="AG22" s="130"/>
      <c r="AH22" s="135">
        <f t="shared" si="29"/>
        <v>0</v>
      </c>
      <c r="AI22" s="135">
        <f t="shared" si="30"/>
        <v>0</v>
      </c>
      <c r="AJ22" s="135">
        <f t="shared" si="31"/>
        <v>0</v>
      </c>
      <c r="AK22" s="137">
        <f t="shared" si="32"/>
        <v>0</v>
      </c>
      <c r="AL22" s="129"/>
      <c r="AM22" s="130"/>
      <c r="AN22" s="130"/>
      <c r="AO22" s="130"/>
      <c r="AP22" s="130"/>
      <c r="AQ22" s="130"/>
      <c r="AR22" s="130"/>
      <c r="AS22" s="130"/>
      <c r="AT22" s="130"/>
      <c r="AU22" s="132">
        <f t="shared" si="0"/>
        <v>0</v>
      </c>
      <c r="AV22" s="132">
        <f t="shared" si="1"/>
        <v>0</v>
      </c>
      <c r="AW22" s="132">
        <f t="shared" si="33"/>
        <v>0</v>
      </c>
      <c r="AX22" s="132">
        <f t="shared" si="34"/>
        <v>0</v>
      </c>
      <c r="AY22" s="132" t="str">
        <f t="shared" ca="1" si="35"/>
        <v>High Lapse</v>
      </c>
      <c r="AZ22" s="132">
        <f t="shared" si="2"/>
        <v>0</v>
      </c>
      <c r="BA22" s="132">
        <f t="shared" si="3"/>
        <v>0</v>
      </c>
      <c r="BB22" s="132">
        <f t="shared" si="52"/>
        <v>0</v>
      </c>
      <c r="BC22" s="132">
        <f t="shared" ca="1" si="36"/>
        <v>0</v>
      </c>
      <c r="BD22" s="129"/>
      <c r="BE22" s="130"/>
      <c r="BF22" s="135">
        <f t="shared" si="37"/>
        <v>0</v>
      </c>
      <c r="BG22" s="135">
        <f t="shared" si="38"/>
        <v>0</v>
      </c>
      <c r="BH22" s="135">
        <f t="shared" si="39"/>
        <v>0</v>
      </c>
      <c r="BI22" s="137">
        <f t="shared" si="40"/>
        <v>0</v>
      </c>
      <c r="BJ22" s="129"/>
      <c r="BK22" s="130"/>
      <c r="BL22" s="130"/>
      <c r="BM22" s="130"/>
      <c r="BN22" s="135">
        <f t="shared" si="41"/>
        <v>0</v>
      </c>
      <c r="BO22" s="135">
        <f t="shared" si="42"/>
        <v>0</v>
      </c>
      <c r="BP22" s="135">
        <f t="shared" si="43"/>
        <v>0</v>
      </c>
      <c r="BQ22" s="132" t="str">
        <f t="shared" ca="1" si="44"/>
        <v>High conversion</v>
      </c>
      <c r="BR22" s="135">
        <f t="shared" si="4"/>
        <v>0</v>
      </c>
      <c r="BS22" s="135">
        <f t="shared" si="53"/>
        <v>0</v>
      </c>
      <c r="BT22" s="132">
        <f t="shared" ca="1" si="45"/>
        <v>0</v>
      </c>
      <c r="BU22" s="129"/>
      <c r="BV22" s="130"/>
      <c r="BW22" s="130"/>
      <c r="BX22" s="135">
        <f t="shared" si="46"/>
        <v>0</v>
      </c>
      <c r="BY22" s="135">
        <f t="shared" si="47"/>
        <v>0</v>
      </c>
      <c r="BZ22" s="135">
        <f t="shared" si="48"/>
        <v>0</v>
      </c>
      <c r="CA22" s="140">
        <f t="shared" si="49"/>
        <v>0</v>
      </c>
      <c r="CC22" s="137">
        <f t="shared" si="5"/>
        <v>0</v>
      </c>
      <c r="CD22" s="137">
        <f t="shared" si="6"/>
        <v>0</v>
      </c>
      <c r="CE22" s="137">
        <f t="shared" si="7"/>
        <v>0</v>
      </c>
      <c r="CF22" s="137">
        <f t="shared" si="8"/>
        <v>0</v>
      </c>
      <c r="CG22" s="137">
        <f t="shared" si="9"/>
        <v>0</v>
      </c>
      <c r="CH22" s="226">
        <f t="shared" ca="1" si="10"/>
        <v>0</v>
      </c>
      <c r="CI22" s="137">
        <f t="shared" si="11"/>
        <v>0</v>
      </c>
      <c r="CJ22" s="137">
        <f t="shared" ca="1" si="50"/>
        <v>0</v>
      </c>
      <c r="CK22" s="137">
        <f t="shared" si="51"/>
        <v>0</v>
      </c>
      <c r="CL22" s="227">
        <f t="array" aca="1" ref="CL22" ca="1">-((MMULT(MMULT(CC22:CK22,CorrMatrix1),TRANSPOSE(CC22:CK22)))^0.5)</f>
        <v>0</v>
      </c>
      <c r="CM22" s="144">
        <f t="shared" ca="1" si="12"/>
        <v>0</v>
      </c>
    </row>
    <row r="23" spans="1:91" s="225" customFormat="1" x14ac:dyDescent="0.25">
      <c r="A23" s="229"/>
      <c r="B23" s="230"/>
      <c r="C23" s="231"/>
      <c r="D23" s="224"/>
      <c r="E23" s="129"/>
      <c r="F23" s="130"/>
      <c r="G23" s="130"/>
      <c r="H23" s="129"/>
      <c r="I23" s="130"/>
      <c r="J23" s="135">
        <f t="shared" si="13"/>
        <v>0</v>
      </c>
      <c r="K23" s="135">
        <f t="shared" si="14"/>
        <v>0</v>
      </c>
      <c r="L23" s="135">
        <f t="shared" si="15"/>
        <v>0</v>
      </c>
      <c r="M23" s="137">
        <f t="shared" si="16"/>
        <v>0</v>
      </c>
      <c r="N23" s="129"/>
      <c r="O23" s="130"/>
      <c r="P23" s="135">
        <f t="shared" si="17"/>
        <v>0</v>
      </c>
      <c r="Q23" s="135">
        <f t="shared" si="18"/>
        <v>0</v>
      </c>
      <c r="R23" s="135">
        <f t="shared" si="19"/>
        <v>0</v>
      </c>
      <c r="S23" s="137">
        <f t="shared" si="20"/>
        <v>0</v>
      </c>
      <c r="T23" s="129"/>
      <c r="U23" s="130"/>
      <c r="V23" s="135">
        <f t="shared" si="21"/>
        <v>0</v>
      </c>
      <c r="W23" s="135">
        <f t="shared" si="22"/>
        <v>0</v>
      </c>
      <c r="X23" s="135">
        <f t="shared" si="23"/>
        <v>0</v>
      </c>
      <c r="Y23" s="137">
        <f t="shared" si="24"/>
        <v>0</v>
      </c>
      <c r="Z23" s="129"/>
      <c r="AA23" s="130"/>
      <c r="AB23" s="135">
        <f t="shared" si="25"/>
        <v>0</v>
      </c>
      <c r="AC23" s="135">
        <f t="shared" si="26"/>
        <v>0</v>
      </c>
      <c r="AD23" s="135">
        <f t="shared" si="27"/>
        <v>0</v>
      </c>
      <c r="AE23" s="137">
        <f t="shared" si="28"/>
        <v>0</v>
      </c>
      <c r="AF23" s="129"/>
      <c r="AG23" s="130"/>
      <c r="AH23" s="135">
        <f t="shared" si="29"/>
        <v>0</v>
      </c>
      <c r="AI23" s="135">
        <f t="shared" si="30"/>
        <v>0</v>
      </c>
      <c r="AJ23" s="135">
        <f t="shared" si="31"/>
        <v>0</v>
      </c>
      <c r="AK23" s="137">
        <f t="shared" si="32"/>
        <v>0</v>
      </c>
      <c r="AL23" s="129"/>
      <c r="AM23" s="130"/>
      <c r="AN23" s="130"/>
      <c r="AO23" s="130"/>
      <c r="AP23" s="130"/>
      <c r="AQ23" s="130"/>
      <c r="AR23" s="130"/>
      <c r="AS23" s="130"/>
      <c r="AT23" s="130"/>
      <c r="AU23" s="132">
        <f t="shared" si="0"/>
        <v>0</v>
      </c>
      <c r="AV23" s="132">
        <f t="shared" si="1"/>
        <v>0</v>
      </c>
      <c r="AW23" s="132">
        <f t="shared" si="33"/>
        <v>0</v>
      </c>
      <c r="AX23" s="132">
        <f t="shared" si="34"/>
        <v>0</v>
      </c>
      <c r="AY23" s="132" t="str">
        <f t="shared" ca="1" si="35"/>
        <v>High Lapse</v>
      </c>
      <c r="AZ23" s="132">
        <f t="shared" si="2"/>
        <v>0</v>
      </c>
      <c r="BA23" s="132">
        <f t="shared" si="3"/>
        <v>0</v>
      </c>
      <c r="BB23" s="132">
        <f t="shared" si="52"/>
        <v>0</v>
      </c>
      <c r="BC23" s="132">
        <f t="shared" ca="1" si="36"/>
        <v>0</v>
      </c>
      <c r="BD23" s="129"/>
      <c r="BE23" s="130"/>
      <c r="BF23" s="135">
        <f t="shared" si="37"/>
        <v>0</v>
      </c>
      <c r="BG23" s="135">
        <f t="shared" si="38"/>
        <v>0</v>
      </c>
      <c r="BH23" s="135">
        <f t="shared" si="39"/>
        <v>0</v>
      </c>
      <c r="BI23" s="137">
        <f t="shared" si="40"/>
        <v>0</v>
      </c>
      <c r="BJ23" s="129"/>
      <c r="BK23" s="130"/>
      <c r="BL23" s="130"/>
      <c r="BM23" s="130"/>
      <c r="BN23" s="135">
        <f t="shared" si="41"/>
        <v>0</v>
      </c>
      <c r="BO23" s="135">
        <f t="shared" si="42"/>
        <v>0</v>
      </c>
      <c r="BP23" s="135">
        <f t="shared" si="43"/>
        <v>0</v>
      </c>
      <c r="BQ23" s="132" t="str">
        <f t="shared" ca="1" si="44"/>
        <v>High conversion</v>
      </c>
      <c r="BR23" s="135">
        <f t="shared" si="4"/>
        <v>0</v>
      </c>
      <c r="BS23" s="135">
        <f t="shared" si="53"/>
        <v>0</v>
      </c>
      <c r="BT23" s="132">
        <f t="shared" ca="1" si="45"/>
        <v>0</v>
      </c>
      <c r="BU23" s="129"/>
      <c r="BV23" s="130"/>
      <c r="BW23" s="130"/>
      <c r="BX23" s="135">
        <f t="shared" si="46"/>
        <v>0</v>
      </c>
      <c r="BY23" s="135">
        <f t="shared" si="47"/>
        <v>0</v>
      </c>
      <c r="BZ23" s="135">
        <f t="shared" si="48"/>
        <v>0</v>
      </c>
      <c r="CA23" s="140">
        <f t="shared" si="49"/>
        <v>0</v>
      </c>
      <c r="CC23" s="137">
        <f t="shared" si="5"/>
        <v>0</v>
      </c>
      <c r="CD23" s="137">
        <f t="shared" si="6"/>
        <v>0</v>
      </c>
      <c r="CE23" s="137">
        <f t="shared" si="7"/>
        <v>0</v>
      </c>
      <c r="CF23" s="137">
        <f t="shared" si="8"/>
        <v>0</v>
      </c>
      <c r="CG23" s="137">
        <f t="shared" si="9"/>
        <v>0</v>
      </c>
      <c r="CH23" s="226">
        <f t="shared" ca="1" si="10"/>
        <v>0</v>
      </c>
      <c r="CI23" s="137">
        <f t="shared" si="11"/>
        <v>0</v>
      </c>
      <c r="CJ23" s="137">
        <f t="shared" ca="1" si="50"/>
        <v>0</v>
      </c>
      <c r="CK23" s="137">
        <f t="shared" si="51"/>
        <v>0</v>
      </c>
      <c r="CL23" s="227">
        <f t="array" aca="1" ref="CL23" ca="1">-((MMULT(MMULT(CC23:CK23,CorrMatrix1),TRANSPOSE(CC23:CK23)))^0.5)</f>
        <v>0</v>
      </c>
      <c r="CM23" s="144">
        <f t="shared" ca="1" si="12"/>
        <v>0</v>
      </c>
    </row>
    <row r="24" spans="1:91" s="225" customFormat="1" x14ac:dyDescent="0.25">
      <c r="A24" s="221"/>
      <c r="B24" s="222"/>
      <c r="C24" s="223"/>
      <c r="D24" s="224"/>
      <c r="E24" s="129"/>
      <c r="F24" s="130"/>
      <c r="G24" s="130"/>
      <c r="H24" s="129"/>
      <c r="I24" s="130"/>
      <c r="J24" s="135">
        <f t="shared" si="13"/>
        <v>0</v>
      </c>
      <c r="K24" s="135">
        <f t="shared" si="14"/>
        <v>0</v>
      </c>
      <c r="L24" s="135">
        <f t="shared" si="15"/>
        <v>0</v>
      </c>
      <c r="M24" s="137">
        <f t="shared" si="16"/>
        <v>0</v>
      </c>
      <c r="N24" s="129"/>
      <c r="O24" s="130"/>
      <c r="P24" s="135">
        <f t="shared" si="17"/>
        <v>0</v>
      </c>
      <c r="Q24" s="135">
        <f t="shared" si="18"/>
        <v>0</v>
      </c>
      <c r="R24" s="135">
        <f t="shared" si="19"/>
        <v>0</v>
      </c>
      <c r="S24" s="137">
        <f t="shared" si="20"/>
        <v>0</v>
      </c>
      <c r="T24" s="129"/>
      <c r="U24" s="130"/>
      <c r="V24" s="135">
        <f t="shared" si="21"/>
        <v>0</v>
      </c>
      <c r="W24" s="135">
        <f t="shared" si="22"/>
        <v>0</v>
      </c>
      <c r="X24" s="135">
        <f t="shared" si="23"/>
        <v>0</v>
      </c>
      <c r="Y24" s="137">
        <f t="shared" si="24"/>
        <v>0</v>
      </c>
      <c r="Z24" s="129"/>
      <c r="AA24" s="130"/>
      <c r="AB24" s="135">
        <f t="shared" si="25"/>
        <v>0</v>
      </c>
      <c r="AC24" s="135">
        <f t="shared" si="26"/>
        <v>0</v>
      </c>
      <c r="AD24" s="135">
        <f t="shared" si="27"/>
        <v>0</v>
      </c>
      <c r="AE24" s="137">
        <f t="shared" si="28"/>
        <v>0</v>
      </c>
      <c r="AF24" s="129"/>
      <c r="AG24" s="130"/>
      <c r="AH24" s="135">
        <f t="shared" si="29"/>
        <v>0</v>
      </c>
      <c r="AI24" s="135">
        <f t="shared" si="30"/>
        <v>0</v>
      </c>
      <c r="AJ24" s="135">
        <f t="shared" si="31"/>
        <v>0</v>
      </c>
      <c r="AK24" s="137">
        <f t="shared" si="32"/>
        <v>0</v>
      </c>
      <c r="AL24" s="129"/>
      <c r="AM24" s="130"/>
      <c r="AN24" s="130"/>
      <c r="AO24" s="130"/>
      <c r="AP24" s="130"/>
      <c r="AQ24" s="130"/>
      <c r="AR24" s="130"/>
      <c r="AS24" s="130"/>
      <c r="AT24" s="130"/>
      <c r="AU24" s="132">
        <f t="shared" si="0"/>
        <v>0</v>
      </c>
      <c r="AV24" s="132">
        <f t="shared" si="1"/>
        <v>0</v>
      </c>
      <c r="AW24" s="132">
        <f t="shared" si="33"/>
        <v>0</v>
      </c>
      <c r="AX24" s="132">
        <f t="shared" si="34"/>
        <v>0</v>
      </c>
      <c r="AY24" s="132" t="str">
        <f t="shared" ca="1" si="35"/>
        <v>High Lapse</v>
      </c>
      <c r="AZ24" s="132">
        <f t="shared" si="2"/>
        <v>0</v>
      </c>
      <c r="BA24" s="132">
        <f t="shared" si="3"/>
        <v>0</v>
      </c>
      <c r="BB24" s="132">
        <f t="shared" si="52"/>
        <v>0</v>
      </c>
      <c r="BC24" s="132">
        <f t="shared" ca="1" si="36"/>
        <v>0</v>
      </c>
      <c r="BD24" s="129"/>
      <c r="BE24" s="130"/>
      <c r="BF24" s="135">
        <f t="shared" si="37"/>
        <v>0</v>
      </c>
      <c r="BG24" s="135">
        <f t="shared" si="38"/>
        <v>0</v>
      </c>
      <c r="BH24" s="135">
        <f t="shared" si="39"/>
        <v>0</v>
      </c>
      <c r="BI24" s="137">
        <f t="shared" si="40"/>
        <v>0</v>
      </c>
      <c r="BJ24" s="129"/>
      <c r="BK24" s="130"/>
      <c r="BL24" s="130"/>
      <c r="BM24" s="130"/>
      <c r="BN24" s="135">
        <f t="shared" si="41"/>
        <v>0</v>
      </c>
      <c r="BO24" s="135">
        <f t="shared" si="42"/>
        <v>0</v>
      </c>
      <c r="BP24" s="135">
        <f t="shared" si="43"/>
        <v>0</v>
      </c>
      <c r="BQ24" s="132" t="str">
        <f t="shared" ca="1" si="44"/>
        <v>High conversion</v>
      </c>
      <c r="BR24" s="135">
        <f t="shared" si="4"/>
        <v>0</v>
      </c>
      <c r="BS24" s="135">
        <f t="shared" si="53"/>
        <v>0</v>
      </c>
      <c r="BT24" s="132">
        <f t="shared" ca="1" si="45"/>
        <v>0</v>
      </c>
      <c r="BU24" s="129"/>
      <c r="BV24" s="130"/>
      <c r="BW24" s="130"/>
      <c r="BX24" s="135">
        <f t="shared" si="46"/>
        <v>0</v>
      </c>
      <c r="BY24" s="135">
        <f t="shared" si="47"/>
        <v>0</v>
      </c>
      <c r="BZ24" s="135">
        <f t="shared" si="48"/>
        <v>0</v>
      </c>
      <c r="CA24" s="140">
        <f t="shared" si="49"/>
        <v>0</v>
      </c>
      <c r="CC24" s="137">
        <f t="shared" si="5"/>
        <v>0</v>
      </c>
      <c r="CD24" s="137">
        <f t="shared" si="6"/>
        <v>0</v>
      </c>
      <c r="CE24" s="137">
        <f t="shared" si="7"/>
        <v>0</v>
      </c>
      <c r="CF24" s="137">
        <f t="shared" si="8"/>
        <v>0</v>
      </c>
      <c r="CG24" s="137">
        <f t="shared" si="9"/>
        <v>0</v>
      </c>
      <c r="CH24" s="226">
        <f t="shared" ca="1" si="10"/>
        <v>0</v>
      </c>
      <c r="CI24" s="137">
        <f t="shared" si="11"/>
        <v>0</v>
      </c>
      <c r="CJ24" s="137">
        <f t="shared" ca="1" si="50"/>
        <v>0</v>
      </c>
      <c r="CK24" s="137">
        <f t="shared" si="51"/>
        <v>0</v>
      </c>
      <c r="CL24" s="227">
        <f t="array" aca="1" ref="CL24" ca="1">-((MMULT(MMULT(CC24:CK24,CorrMatrix1),TRANSPOSE(CC24:CK24)))^0.5)</f>
        <v>0</v>
      </c>
      <c r="CM24" s="144">
        <f t="shared" ca="1" si="12"/>
        <v>0</v>
      </c>
    </row>
    <row r="25" spans="1:91" s="225" customFormat="1" x14ac:dyDescent="0.25">
      <c r="A25" s="228"/>
      <c r="B25" s="222"/>
      <c r="C25" s="223"/>
      <c r="D25" s="224"/>
      <c r="E25" s="129"/>
      <c r="F25" s="130"/>
      <c r="G25" s="130"/>
      <c r="H25" s="129"/>
      <c r="I25" s="130"/>
      <c r="J25" s="135">
        <f t="shared" si="13"/>
        <v>0</v>
      </c>
      <c r="K25" s="135">
        <f t="shared" si="14"/>
        <v>0</v>
      </c>
      <c r="L25" s="135">
        <f t="shared" si="15"/>
        <v>0</v>
      </c>
      <c r="M25" s="137">
        <f t="shared" si="16"/>
        <v>0</v>
      </c>
      <c r="N25" s="129"/>
      <c r="O25" s="130"/>
      <c r="P25" s="135">
        <f t="shared" si="17"/>
        <v>0</v>
      </c>
      <c r="Q25" s="135">
        <f t="shared" si="18"/>
        <v>0</v>
      </c>
      <c r="R25" s="135">
        <f t="shared" si="19"/>
        <v>0</v>
      </c>
      <c r="S25" s="137">
        <f t="shared" si="20"/>
        <v>0</v>
      </c>
      <c r="T25" s="129"/>
      <c r="U25" s="130"/>
      <c r="V25" s="135">
        <f t="shared" si="21"/>
        <v>0</v>
      </c>
      <c r="W25" s="135">
        <f t="shared" si="22"/>
        <v>0</v>
      </c>
      <c r="X25" s="135">
        <f t="shared" si="23"/>
        <v>0</v>
      </c>
      <c r="Y25" s="137">
        <f t="shared" si="24"/>
        <v>0</v>
      </c>
      <c r="Z25" s="129"/>
      <c r="AA25" s="130"/>
      <c r="AB25" s="135">
        <f t="shared" si="25"/>
        <v>0</v>
      </c>
      <c r="AC25" s="135">
        <f t="shared" si="26"/>
        <v>0</v>
      </c>
      <c r="AD25" s="135">
        <f t="shared" si="27"/>
        <v>0</v>
      </c>
      <c r="AE25" s="137">
        <f t="shared" si="28"/>
        <v>0</v>
      </c>
      <c r="AF25" s="129"/>
      <c r="AG25" s="130"/>
      <c r="AH25" s="135">
        <f t="shared" si="29"/>
        <v>0</v>
      </c>
      <c r="AI25" s="135">
        <f t="shared" si="30"/>
        <v>0</v>
      </c>
      <c r="AJ25" s="135">
        <f t="shared" si="31"/>
        <v>0</v>
      </c>
      <c r="AK25" s="137">
        <f t="shared" si="32"/>
        <v>0</v>
      </c>
      <c r="AL25" s="129"/>
      <c r="AM25" s="130"/>
      <c r="AN25" s="130"/>
      <c r="AO25" s="130"/>
      <c r="AP25" s="130"/>
      <c r="AQ25" s="130"/>
      <c r="AR25" s="130"/>
      <c r="AS25" s="130"/>
      <c r="AT25" s="130"/>
      <c r="AU25" s="132">
        <f t="shared" si="0"/>
        <v>0</v>
      </c>
      <c r="AV25" s="132">
        <f t="shared" si="1"/>
        <v>0</v>
      </c>
      <c r="AW25" s="132">
        <f t="shared" si="33"/>
        <v>0</v>
      </c>
      <c r="AX25" s="132">
        <f t="shared" si="34"/>
        <v>0</v>
      </c>
      <c r="AY25" s="132" t="str">
        <f t="shared" ca="1" si="35"/>
        <v>High Lapse</v>
      </c>
      <c r="AZ25" s="132">
        <f t="shared" si="2"/>
        <v>0</v>
      </c>
      <c r="BA25" s="132">
        <f t="shared" si="3"/>
        <v>0</v>
      </c>
      <c r="BB25" s="132">
        <f t="shared" si="52"/>
        <v>0</v>
      </c>
      <c r="BC25" s="132">
        <f t="shared" ca="1" si="36"/>
        <v>0</v>
      </c>
      <c r="BD25" s="129"/>
      <c r="BE25" s="130"/>
      <c r="BF25" s="135">
        <f t="shared" si="37"/>
        <v>0</v>
      </c>
      <c r="BG25" s="135">
        <f t="shared" si="38"/>
        <v>0</v>
      </c>
      <c r="BH25" s="135">
        <f t="shared" si="39"/>
        <v>0</v>
      </c>
      <c r="BI25" s="137">
        <f t="shared" si="40"/>
        <v>0</v>
      </c>
      <c r="BJ25" s="129"/>
      <c r="BK25" s="130"/>
      <c r="BL25" s="130"/>
      <c r="BM25" s="130"/>
      <c r="BN25" s="135">
        <f t="shared" si="41"/>
        <v>0</v>
      </c>
      <c r="BO25" s="135">
        <f t="shared" si="42"/>
        <v>0</v>
      </c>
      <c r="BP25" s="135">
        <f t="shared" si="43"/>
        <v>0</v>
      </c>
      <c r="BQ25" s="132" t="str">
        <f t="shared" ca="1" si="44"/>
        <v>High conversion</v>
      </c>
      <c r="BR25" s="135">
        <f t="shared" si="4"/>
        <v>0</v>
      </c>
      <c r="BS25" s="135">
        <f t="shared" si="53"/>
        <v>0</v>
      </c>
      <c r="BT25" s="132">
        <f t="shared" ca="1" si="45"/>
        <v>0</v>
      </c>
      <c r="BU25" s="129"/>
      <c r="BV25" s="130"/>
      <c r="BW25" s="130"/>
      <c r="BX25" s="135">
        <f t="shared" si="46"/>
        <v>0</v>
      </c>
      <c r="BY25" s="135">
        <f t="shared" si="47"/>
        <v>0</v>
      </c>
      <c r="BZ25" s="135">
        <f t="shared" si="48"/>
        <v>0</v>
      </c>
      <c r="CA25" s="140">
        <f t="shared" si="49"/>
        <v>0</v>
      </c>
      <c r="CC25" s="137">
        <f t="shared" si="5"/>
        <v>0</v>
      </c>
      <c r="CD25" s="137">
        <f t="shared" si="6"/>
        <v>0</v>
      </c>
      <c r="CE25" s="137">
        <f t="shared" si="7"/>
        <v>0</v>
      </c>
      <c r="CF25" s="137">
        <f t="shared" si="8"/>
        <v>0</v>
      </c>
      <c r="CG25" s="137">
        <f t="shared" si="9"/>
        <v>0</v>
      </c>
      <c r="CH25" s="226">
        <f t="shared" ca="1" si="10"/>
        <v>0</v>
      </c>
      <c r="CI25" s="137">
        <f t="shared" si="11"/>
        <v>0</v>
      </c>
      <c r="CJ25" s="137">
        <f t="shared" ca="1" si="50"/>
        <v>0</v>
      </c>
      <c r="CK25" s="137">
        <f t="shared" si="51"/>
        <v>0</v>
      </c>
      <c r="CL25" s="227">
        <f t="array" aca="1" ref="CL25" ca="1">-((MMULT(MMULT(CC25:CK25,CorrMatrix1),TRANSPOSE(CC25:CK25)))^0.5)</f>
        <v>0</v>
      </c>
      <c r="CM25" s="144">
        <f t="shared" ca="1" si="12"/>
        <v>0</v>
      </c>
    </row>
    <row r="26" spans="1:91" s="225" customFormat="1" x14ac:dyDescent="0.25">
      <c r="A26" s="221"/>
      <c r="B26" s="222"/>
      <c r="C26" s="223"/>
      <c r="D26" s="224"/>
      <c r="E26" s="129"/>
      <c r="F26" s="130"/>
      <c r="G26" s="130"/>
      <c r="H26" s="129"/>
      <c r="I26" s="130"/>
      <c r="J26" s="135">
        <f t="shared" si="13"/>
        <v>0</v>
      </c>
      <c r="K26" s="135">
        <f t="shared" si="14"/>
        <v>0</v>
      </c>
      <c r="L26" s="135">
        <f t="shared" si="15"/>
        <v>0</v>
      </c>
      <c r="M26" s="137">
        <f t="shared" si="16"/>
        <v>0</v>
      </c>
      <c r="N26" s="129"/>
      <c r="O26" s="130"/>
      <c r="P26" s="135">
        <f t="shared" si="17"/>
        <v>0</v>
      </c>
      <c r="Q26" s="135">
        <f t="shared" si="18"/>
        <v>0</v>
      </c>
      <c r="R26" s="135">
        <f t="shared" si="19"/>
        <v>0</v>
      </c>
      <c r="S26" s="137">
        <f t="shared" si="20"/>
        <v>0</v>
      </c>
      <c r="T26" s="129"/>
      <c r="U26" s="130"/>
      <c r="V26" s="135">
        <f t="shared" si="21"/>
        <v>0</v>
      </c>
      <c r="W26" s="135">
        <f t="shared" si="22"/>
        <v>0</v>
      </c>
      <c r="X26" s="135">
        <f t="shared" si="23"/>
        <v>0</v>
      </c>
      <c r="Y26" s="137">
        <f t="shared" si="24"/>
        <v>0</v>
      </c>
      <c r="Z26" s="129"/>
      <c r="AA26" s="130"/>
      <c r="AB26" s="135">
        <f t="shared" si="25"/>
        <v>0</v>
      </c>
      <c r="AC26" s="135">
        <f t="shared" si="26"/>
        <v>0</v>
      </c>
      <c r="AD26" s="135">
        <f t="shared" si="27"/>
        <v>0</v>
      </c>
      <c r="AE26" s="137">
        <f t="shared" si="28"/>
        <v>0</v>
      </c>
      <c r="AF26" s="129"/>
      <c r="AG26" s="130"/>
      <c r="AH26" s="135">
        <f t="shared" si="29"/>
        <v>0</v>
      </c>
      <c r="AI26" s="135">
        <f t="shared" si="30"/>
        <v>0</v>
      </c>
      <c r="AJ26" s="135">
        <f t="shared" si="31"/>
        <v>0</v>
      </c>
      <c r="AK26" s="137">
        <f t="shared" si="32"/>
        <v>0</v>
      </c>
      <c r="AL26" s="129"/>
      <c r="AM26" s="130"/>
      <c r="AN26" s="130"/>
      <c r="AO26" s="130"/>
      <c r="AP26" s="130"/>
      <c r="AQ26" s="130"/>
      <c r="AR26" s="130"/>
      <c r="AS26" s="130"/>
      <c r="AT26" s="130"/>
      <c r="AU26" s="132">
        <f t="shared" si="0"/>
        <v>0</v>
      </c>
      <c r="AV26" s="132">
        <f t="shared" si="1"/>
        <v>0</v>
      </c>
      <c r="AW26" s="132">
        <f t="shared" si="33"/>
        <v>0</v>
      </c>
      <c r="AX26" s="132">
        <f t="shared" si="34"/>
        <v>0</v>
      </c>
      <c r="AY26" s="132" t="str">
        <f t="shared" ca="1" si="35"/>
        <v>High Lapse</v>
      </c>
      <c r="AZ26" s="132">
        <f t="shared" si="2"/>
        <v>0</v>
      </c>
      <c r="BA26" s="132">
        <f t="shared" si="3"/>
        <v>0</v>
      </c>
      <c r="BB26" s="132">
        <f t="shared" si="52"/>
        <v>0</v>
      </c>
      <c r="BC26" s="132">
        <f t="shared" ca="1" si="36"/>
        <v>0</v>
      </c>
      <c r="BD26" s="129"/>
      <c r="BE26" s="130"/>
      <c r="BF26" s="135">
        <f t="shared" si="37"/>
        <v>0</v>
      </c>
      <c r="BG26" s="135">
        <f t="shared" si="38"/>
        <v>0</v>
      </c>
      <c r="BH26" s="135">
        <f t="shared" si="39"/>
        <v>0</v>
      </c>
      <c r="BI26" s="137">
        <f t="shared" si="40"/>
        <v>0</v>
      </c>
      <c r="BJ26" s="129"/>
      <c r="BK26" s="130"/>
      <c r="BL26" s="130"/>
      <c r="BM26" s="130"/>
      <c r="BN26" s="135">
        <f t="shared" si="41"/>
        <v>0</v>
      </c>
      <c r="BO26" s="135">
        <f t="shared" si="42"/>
        <v>0</v>
      </c>
      <c r="BP26" s="135">
        <f t="shared" si="43"/>
        <v>0</v>
      </c>
      <c r="BQ26" s="132" t="str">
        <f t="shared" ca="1" si="44"/>
        <v>High conversion</v>
      </c>
      <c r="BR26" s="135">
        <f t="shared" si="4"/>
        <v>0</v>
      </c>
      <c r="BS26" s="135">
        <f t="shared" si="53"/>
        <v>0</v>
      </c>
      <c r="BT26" s="132">
        <f t="shared" ca="1" si="45"/>
        <v>0</v>
      </c>
      <c r="BU26" s="129"/>
      <c r="BV26" s="130"/>
      <c r="BW26" s="130"/>
      <c r="BX26" s="135">
        <f t="shared" si="46"/>
        <v>0</v>
      </c>
      <c r="BY26" s="135">
        <f t="shared" si="47"/>
        <v>0</v>
      </c>
      <c r="BZ26" s="135">
        <f t="shared" si="48"/>
        <v>0</v>
      </c>
      <c r="CA26" s="140">
        <f t="shared" si="49"/>
        <v>0</v>
      </c>
      <c r="CC26" s="137">
        <f t="shared" si="5"/>
        <v>0</v>
      </c>
      <c r="CD26" s="137">
        <f t="shared" si="6"/>
        <v>0</v>
      </c>
      <c r="CE26" s="137">
        <f t="shared" si="7"/>
        <v>0</v>
      </c>
      <c r="CF26" s="137">
        <f t="shared" si="8"/>
        <v>0</v>
      </c>
      <c r="CG26" s="137">
        <f t="shared" si="9"/>
        <v>0</v>
      </c>
      <c r="CH26" s="226">
        <f t="shared" ca="1" si="10"/>
        <v>0</v>
      </c>
      <c r="CI26" s="137">
        <f t="shared" si="11"/>
        <v>0</v>
      </c>
      <c r="CJ26" s="137">
        <f t="shared" ca="1" si="50"/>
        <v>0</v>
      </c>
      <c r="CK26" s="137">
        <f t="shared" si="51"/>
        <v>0</v>
      </c>
      <c r="CL26" s="227">
        <f t="array" aca="1" ref="CL26" ca="1">-((MMULT(MMULT(CC26:CK26,CorrMatrix1),TRANSPOSE(CC26:CK26)))^0.5)</f>
        <v>0</v>
      </c>
      <c r="CM26" s="144">
        <f t="shared" ca="1" si="12"/>
        <v>0</v>
      </c>
    </row>
    <row r="27" spans="1:91" s="225" customFormat="1" x14ac:dyDescent="0.25">
      <c r="A27" s="221"/>
      <c r="B27" s="222"/>
      <c r="C27" s="223"/>
      <c r="D27" s="224"/>
      <c r="E27" s="129"/>
      <c r="F27" s="130"/>
      <c r="G27" s="130"/>
      <c r="H27" s="129"/>
      <c r="I27" s="130"/>
      <c r="J27" s="135">
        <f t="shared" si="13"/>
        <v>0</v>
      </c>
      <c r="K27" s="135">
        <f t="shared" si="14"/>
        <v>0</v>
      </c>
      <c r="L27" s="135">
        <f t="shared" si="15"/>
        <v>0</v>
      </c>
      <c r="M27" s="137">
        <f t="shared" si="16"/>
        <v>0</v>
      </c>
      <c r="N27" s="129"/>
      <c r="O27" s="130"/>
      <c r="P27" s="135">
        <f t="shared" si="17"/>
        <v>0</v>
      </c>
      <c r="Q27" s="135">
        <f t="shared" si="18"/>
        <v>0</v>
      </c>
      <c r="R27" s="135">
        <f t="shared" si="19"/>
        <v>0</v>
      </c>
      <c r="S27" s="137">
        <f t="shared" si="20"/>
        <v>0</v>
      </c>
      <c r="T27" s="129"/>
      <c r="U27" s="130"/>
      <c r="V27" s="135">
        <f t="shared" si="21"/>
        <v>0</v>
      </c>
      <c r="W27" s="135">
        <f t="shared" si="22"/>
        <v>0</v>
      </c>
      <c r="X27" s="135">
        <f t="shared" si="23"/>
        <v>0</v>
      </c>
      <c r="Y27" s="137">
        <f t="shared" si="24"/>
        <v>0</v>
      </c>
      <c r="Z27" s="129"/>
      <c r="AA27" s="130"/>
      <c r="AB27" s="135">
        <f t="shared" si="25"/>
        <v>0</v>
      </c>
      <c r="AC27" s="135">
        <f t="shared" si="26"/>
        <v>0</v>
      </c>
      <c r="AD27" s="135">
        <f t="shared" si="27"/>
        <v>0</v>
      </c>
      <c r="AE27" s="137">
        <f t="shared" si="28"/>
        <v>0</v>
      </c>
      <c r="AF27" s="129"/>
      <c r="AG27" s="130"/>
      <c r="AH27" s="135">
        <f t="shared" si="29"/>
        <v>0</v>
      </c>
      <c r="AI27" s="135">
        <f t="shared" si="30"/>
        <v>0</v>
      </c>
      <c r="AJ27" s="135">
        <f t="shared" si="31"/>
        <v>0</v>
      </c>
      <c r="AK27" s="137">
        <f t="shared" si="32"/>
        <v>0</v>
      </c>
      <c r="AL27" s="129"/>
      <c r="AM27" s="130"/>
      <c r="AN27" s="130"/>
      <c r="AO27" s="130"/>
      <c r="AP27" s="130"/>
      <c r="AQ27" s="130"/>
      <c r="AR27" s="130"/>
      <c r="AS27" s="130"/>
      <c r="AT27" s="130"/>
      <c r="AU27" s="132">
        <f t="shared" si="0"/>
        <v>0</v>
      </c>
      <c r="AV27" s="132">
        <f t="shared" si="1"/>
        <v>0</v>
      </c>
      <c r="AW27" s="132">
        <f t="shared" si="33"/>
        <v>0</v>
      </c>
      <c r="AX27" s="132">
        <f t="shared" si="34"/>
        <v>0</v>
      </c>
      <c r="AY27" s="132" t="str">
        <f t="shared" ca="1" si="35"/>
        <v>High Lapse</v>
      </c>
      <c r="AZ27" s="132">
        <f t="shared" si="2"/>
        <v>0</v>
      </c>
      <c r="BA27" s="132">
        <f t="shared" si="3"/>
        <v>0</v>
      </c>
      <c r="BB27" s="132">
        <f t="shared" si="52"/>
        <v>0</v>
      </c>
      <c r="BC27" s="132">
        <f t="shared" ca="1" si="36"/>
        <v>0</v>
      </c>
      <c r="BD27" s="129"/>
      <c r="BE27" s="130"/>
      <c r="BF27" s="135">
        <f t="shared" si="37"/>
        <v>0</v>
      </c>
      <c r="BG27" s="135">
        <f t="shared" si="38"/>
        <v>0</v>
      </c>
      <c r="BH27" s="135">
        <f t="shared" si="39"/>
        <v>0</v>
      </c>
      <c r="BI27" s="137">
        <f t="shared" si="40"/>
        <v>0</v>
      </c>
      <c r="BJ27" s="129"/>
      <c r="BK27" s="130"/>
      <c r="BL27" s="130"/>
      <c r="BM27" s="130"/>
      <c r="BN27" s="135">
        <f t="shared" si="41"/>
        <v>0</v>
      </c>
      <c r="BO27" s="135">
        <f t="shared" si="42"/>
        <v>0</v>
      </c>
      <c r="BP27" s="135">
        <f t="shared" si="43"/>
        <v>0</v>
      </c>
      <c r="BQ27" s="132" t="str">
        <f t="shared" ca="1" si="44"/>
        <v>High conversion</v>
      </c>
      <c r="BR27" s="135">
        <f t="shared" si="4"/>
        <v>0</v>
      </c>
      <c r="BS27" s="135">
        <f t="shared" si="53"/>
        <v>0</v>
      </c>
      <c r="BT27" s="132">
        <f t="shared" ca="1" si="45"/>
        <v>0</v>
      </c>
      <c r="BU27" s="129"/>
      <c r="BV27" s="130"/>
      <c r="BW27" s="130"/>
      <c r="BX27" s="135">
        <f t="shared" si="46"/>
        <v>0</v>
      </c>
      <c r="BY27" s="135">
        <f t="shared" si="47"/>
        <v>0</v>
      </c>
      <c r="BZ27" s="135">
        <f t="shared" si="48"/>
        <v>0</v>
      </c>
      <c r="CA27" s="140">
        <f t="shared" si="49"/>
        <v>0</v>
      </c>
      <c r="CC27" s="137">
        <f t="shared" si="5"/>
        <v>0</v>
      </c>
      <c r="CD27" s="137">
        <f t="shared" si="6"/>
        <v>0</v>
      </c>
      <c r="CE27" s="137">
        <f t="shared" si="7"/>
        <v>0</v>
      </c>
      <c r="CF27" s="137">
        <f t="shared" si="8"/>
        <v>0</v>
      </c>
      <c r="CG27" s="137">
        <f t="shared" si="9"/>
        <v>0</v>
      </c>
      <c r="CH27" s="226">
        <f t="shared" ca="1" si="10"/>
        <v>0</v>
      </c>
      <c r="CI27" s="137">
        <f t="shared" si="11"/>
        <v>0</v>
      </c>
      <c r="CJ27" s="137">
        <f t="shared" ca="1" si="50"/>
        <v>0</v>
      </c>
      <c r="CK27" s="137">
        <f t="shared" si="51"/>
        <v>0</v>
      </c>
      <c r="CL27" s="227">
        <f t="array" aca="1" ref="CL27" ca="1">-((MMULT(MMULT(CC27:CK27,CorrMatrix1),TRANSPOSE(CC27:CK27)))^0.5)</f>
        <v>0</v>
      </c>
      <c r="CM27" s="144">
        <f t="shared" ca="1" si="12"/>
        <v>0</v>
      </c>
    </row>
    <row r="28" spans="1:91" s="225" customFormat="1" x14ac:dyDescent="0.25">
      <c r="A28" s="221"/>
      <c r="B28" s="222"/>
      <c r="C28" s="223"/>
      <c r="D28" s="224"/>
      <c r="E28" s="129"/>
      <c r="F28" s="130"/>
      <c r="G28" s="130"/>
      <c r="H28" s="129"/>
      <c r="I28" s="130"/>
      <c r="J28" s="135">
        <f t="shared" si="13"/>
        <v>0</v>
      </c>
      <c r="K28" s="135">
        <f t="shared" si="14"/>
        <v>0</v>
      </c>
      <c r="L28" s="135">
        <f t="shared" si="15"/>
        <v>0</v>
      </c>
      <c r="M28" s="137">
        <f t="shared" si="16"/>
        <v>0</v>
      </c>
      <c r="N28" s="129"/>
      <c r="O28" s="130"/>
      <c r="P28" s="135">
        <f t="shared" si="17"/>
        <v>0</v>
      </c>
      <c r="Q28" s="135">
        <f t="shared" si="18"/>
        <v>0</v>
      </c>
      <c r="R28" s="135">
        <f t="shared" si="19"/>
        <v>0</v>
      </c>
      <c r="S28" s="137">
        <f t="shared" si="20"/>
        <v>0</v>
      </c>
      <c r="T28" s="129"/>
      <c r="U28" s="130"/>
      <c r="V28" s="135">
        <f t="shared" si="21"/>
        <v>0</v>
      </c>
      <c r="W28" s="135">
        <f t="shared" si="22"/>
        <v>0</v>
      </c>
      <c r="X28" s="135">
        <f t="shared" si="23"/>
        <v>0</v>
      </c>
      <c r="Y28" s="137">
        <f t="shared" si="24"/>
        <v>0</v>
      </c>
      <c r="Z28" s="129"/>
      <c r="AA28" s="130"/>
      <c r="AB28" s="135">
        <f t="shared" si="25"/>
        <v>0</v>
      </c>
      <c r="AC28" s="135">
        <f t="shared" si="26"/>
        <v>0</v>
      </c>
      <c r="AD28" s="135">
        <f t="shared" si="27"/>
        <v>0</v>
      </c>
      <c r="AE28" s="137">
        <f t="shared" si="28"/>
        <v>0</v>
      </c>
      <c r="AF28" s="129"/>
      <c r="AG28" s="130"/>
      <c r="AH28" s="135">
        <f t="shared" si="29"/>
        <v>0</v>
      </c>
      <c r="AI28" s="135">
        <f t="shared" si="30"/>
        <v>0</v>
      </c>
      <c r="AJ28" s="135">
        <f t="shared" si="31"/>
        <v>0</v>
      </c>
      <c r="AK28" s="137">
        <f t="shared" si="32"/>
        <v>0</v>
      </c>
      <c r="AL28" s="129"/>
      <c r="AM28" s="130"/>
      <c r="AN28" s="130"/>
      <c r="AO28" s="130"/>
      <c r="AP28" s="130"/>
      <c r="AQ28" s="130"/>
      <c r="AR28" s="130"/>
      <c r="AS28" s="130"/>
      <c r="AT28" s="130"/>
      <c r="AU28" s="132">
        <f t="shared" si="0"/>
        <v>0</v>
      </c>
      <c r="AV28" s="132">
        <f t="shared" si="1"/>
        <v>0</v>
      </c>
      <c r="AW28" s="132">
        <f t="shared" si="33"/>
        <v>0</v>
      </c>
      <c r="AX28" s="132">
        <f t="shared" si="34"/>
        <v>0</v>
      </c>
      <c r="AY28" s="132" t="str">
        <f t="shared" ca="1" si="35"/>
        <v>High Lapse</v>
      </c>
      <c r="AZ28" s="132">
        <f t="shared" si="2"/>
        <v>0</v>
      </c>
      <c r="BA28" s="132">
        <f t="shared" si="3"/>
        <v>0</v>
      </c>
      <c r="BB28" s="132">
        <f t="shared" si="52"/>
        <v>0</v>
      </c>
      <c r="BC28" s="132">
        <f t="shared" ca="1" si="36"/>
        <v>0</v>
      </c>
      <c r="BD28" s="129"/>
      <c r="BE28" s="130"/>
      <c r="BF28" s="135">
        <f t="shared" si="37"/>
        <v>0</v>
      </c>
      <c r="BG28" s="135">
        <f t="shared" si="38"/>
        <v>0</v>
      </c>
      <c r="BH28" s="135">
        <f t="shared" si="39"/>
        <v>0</v>
      </c>
      <c r="BI28" s="137">
        <f t="shared" si="40"/>
        <v>0</v>
      </c>
      <c r="BJ28" s="129"/>
      <c r="BK28" s="130"/>
      <c r="BL28" s="130"/>
      <c r="BM28" s="130"/>
      <c r="BN28" s="135">
        <f t="shared" si="41"/>
        <v>0</v>
      </c>
      <c r="BO28" s="135">
        <f t="shared" si="42"/>
        <v>0</v>
      </c>
      <c r="BP28" s="135">
        <f t="shared" si="43"/>
        <v>0</v>
      </c>
      <c r="BQ28" s="132" t="str">
        <f t="shared" ca="1" si="44"/>
        <v>High conversion</v>
      </c>
      <c r="BR28" s="135">
        <f t="shared" si="4"/>
        <v>0</v>
      </c>
      <c r="BS28" s="135">
        <f t="shared" si="53"/>
        <v>0</v>
      </c>
      <c r="BT28" s="132">
        <f t="shared" ca="1" si="45"/>
        <v>0</v>
      </c>
      <c r="BU28" s="129"/>
      <c r="BV28" s="130"/>
      <c r="BW28" s="130"/>
      <c r="BX28" s="135">
        <f t="shared" si="46"/>
        <v>0</v>
      </c>
      <c r="BY28" s="135">
        <f t="shared" si="47"/>
        <v>0</v>
      </c>
      <c r="BZ28" s="135">
        <f t="shared" si="48"/>
        <v>0</v>
      </c>
      <c r="CA28" s="140">
        <f t="shared" si="49"/>
        <v>0</v>
      </c>
      <c r="CC28" s="137">
        <f t="shared" si="5"/>
        <v>0</v>
      </c>
      <c r="CD28" s="137">
        <f t="shared" si="6"/>
        <v>0</v>
      </c>
      <c r="CE28" s="137">
        <f t="shared" si="7"/>
        <v>0</v>
      </c>
      <c r="CF28" s="137">
        <f t="shared" si="8"/>
        <v>0</v>
      </c>
      <c r="CG28" s="137">
        <f t="shared" si="9"/>
        <v>0</v>
      </c>
      <c r="CH28" s="226">
        <f t="shared" ca="1" si="10"/>
        <v>0</v>
      </c>
      <c r="CI28" s="137">
        <f t="shared" si="11"/>
        <v>0</v>
      </c>
      <c r="CJ28" s="137">
        <f t="shared" ca="1" si="50"/>
        <v>0</v>
      </c>
      <c r="CK28" s="137">
        <f t="shared" si="51"/>
        <v>0</v>
      </c>
      <c r="CL28" s="227">
        <f t="array" aca="1" ref="CL28" ca="1">-((MMULT(MMULT(CC28:CK28,CorrMatrix1),TRANSPOSE(CC28:CK28)))^0.5)</f>
        <v>0</v>
      </c>
      <c r="CM28" s="144">
        <f t="shared" ca="1" si="12"/>
        <v>0</v>
      </c>
    </row>
    <row r="29" spans="1:91" s="225" customFormat="1" x14ac:dyDescent="0.25">
      <c r="A29" s="228"/>
      <c r="B29" s="222"/>
      <c r="C29" s="223"/>
      <c r="D29" s="224"/>
      <c r="E29" s="129"/>
      <c r="F29" s="130"/>
      <c r="G29" s="130"/>
      <c r="H29" s="129"/>
      <c r="I29" s="130"/>
      <c r="J29" s="135">
        <f t="shared" si="13"/>
        <v>0</v>
      </c>
      <c r="K29" s="135">
        <f t="shared" si="14"/>
        <v>0</v>
      </c>
      <c r="L29" s="135">
        <f t="shared" si="15"/>
        <v>0</v>
      </c>
      <c r="M29" s="137">
        <f t="shared" si="16"/>
        <v>0</v>
      </c>
      <c r="N29" s="129"/>
      <c r="O29" s="130"/>
      <c r="P29" s="135">
        <f t="shared" si="17"/>
        <v>0</v>
      </c>
      <c r="Q29" s="135">
        <f t="shared" si="18"/>
        <v>0</v>
      </c>
      <c r="R29" s="135">
        <f t="shared" si="19"/>
        <v>0</v>
      </c>
      <c r="S29" s="137">
        <f t="shared" si="20"/>
        <v>0</v>
      </c>
      <c r="T29" s="129"/>
      <c r="U29" s="130"/>
      <c r="V29" s="135">
        <f t="shared" si="21"/>
        <v>0</v>
      </c>
      <c r="W29" s="135">
        <f t="shared" si="22"/>
        <v>0</v>
      </c>
      <c r="X29" s="135">
        <f t="shared" si="23"/>
        <v>0</v>
      </c>
      <c r="Y29" s="137">
        <f t="shared" si="24"/>
        <v>0</v>
      </c>
      <c r="Z29" s="129"/>
      <c r="AA29" s="130"/>
      <c r="AB29" s="135">
        <f t="shared" si="25"/>
        <v>0</v>
      </c>
      <c r="AC29" s="135">
        <f t="shared" si="26"/>
        <v>0</v>
      </c>
      <c r="AD29" s="135">
        <f t="shared" si="27"/>
        <v>0</v>
      </c>
      <c r="AE29" s="137">
        <f t="shared" si="28"/>
        <v>0</v>
      </c>
      <c r="AF29" s="129"/>
      <c r="AG29" s="130"/>
      <c r="AH29" s="135">
        <f t="shared" si="29"/>
        <v>0</v>
      </c>
      <c r="AI29" s="135">
        <f t="shared" si="30"/>
        <v>0</v>
      </c>
      <c r="AJ29" s="135">
        <f t="shared" si="31"/>
        <v>0</v>
      </c>
      <c r="AK29" s="137">
        <f t="shared" si="32"/>
        <v>0</v>
      </c>
      <c r="AL29" s="129"/>
      <c r="AM29" s="130"/>
      <c r="AN29" s="130"/>
      <c r="AO29" s="130"/>
      <c r="AP29" s="130"/>
      <c r="AQ29" s="130"/>
      <c r="AR29" s="130"/>
      <c r="AS29" s="130"/>
      <c r="AT29" s="130"/>
      <c r="AU29" s="132">
        <f t="shared" si="0"/>
        <v>0</v>
      </c>
      <c r="AV29" s="132">
        <f t="shared" si="1"/>
        <v>0</v>
      </c>
      <c r="AW29" s="132">
        <f t="shared" si="33"/>
        <v>0</v>
      </c>
      <c r="AX29" s="132">
        <f t="shared" si="34"/>
        <v>0</v>
      </c>
      <c r="AY29" s="132" t="str">
        <f t="shared" ca="1" si="35"/>
        <v>High Lapse</v>
      </c>
      <c r="AZ29" s="132">
        <f t="shared" si="2"/>
        <v>0</v>
      </c>
      <c r="BA29" s="132">
        <f t="shared" si="3"/>
        <v>0</v>
      </c>
      <c r="BB29" s="132">
        <f t="shared" si="52"/>
        <v>0</v>
      </c>
      <c r="BC29" s="132">
        <f t="shared" ca="1" si="36"/>
        <v>0</v>
      </c>
      <c r="BD29" s="129"/>
      <c r="BE29" s="130"/>
      <c r="BF29" s="135">
        <f t="shared" si="37"/>
        <v>0</v>
      </c>
      <c r="BG29" s="135">
        <f t="shared" si="38"/>
        <v>0</v>
      </c>
      <c r="BH29" s="135">
        <f t="shared" si="39"/>
        <v>0</v>
      </c>
      <c r="BI29" s="137">
        <f t="shared" si="40"/>
        <v>0</v>
      </c>
      <c r="BJ29" s="129"/>
      <c r="BK29" s="130"/>
      <c r="BL29" s="130"/>
      <c r="BM29" s="130"/>
      <c r="BN29" s="135">
        <f t="shared" si="41"/>
        <v>0</v>
      </c>
      <c r="BO29" s="135">
        <f t="shared" si="42"/>
        <v>0</v>
      </c>
      <c r="BP29" s="135">
        <f t="shared" si="43"/>
        <v>0</v>
      </c>
      <c r="BQ29" s="132" t="str">
        <f t="shared" ca="1" si="44"/>
        <v>High conversion</v>
      </c>
      <c r="BR29" s="135">
        <f t="shared" si="4"/>
        <v>0</v>
      </c>
      <c r="BS29" s="135">
        <f t="shared" si="53"/>
        <v>0</v>
      </c>
      <c r="BT29" s="132">
        <f t="shared" ca="1" si="45"/>
        <v>0</v>
      </c>
      <c r="BU29" s="129"/>
      <c r="BV29" s="130"/>
      <c r="BW29" s="130"/>
      <c r="BX29" s="135">
        <f t="shared" si="46"/>
        <v>0</v>
      </c>
      <c r="BY29" s="135">
        <f t="shared" si="47"/>
        <v>0</v>
      </c>
      <c r="BZ29" s="135">
        <f t="shared" si="48"/>
        <v>0</v>
      </c>
      <c r="CA29" s="140">
        <f t="shared" si="49"/>
        <v>0</v>
      </c>
      <c r="CC29" s="137">
        <f t="shared" si="5"/>
        <v>0</v>
      </c>
      <c r="CD29" s="137">
        <f t="shared" si="6"/>
        <v>0</v>
      </c>
      <c r="CE29" s="137">
        <f t="shared" si="7"/>
        <v>0</v>
      </c>
      <c r="CF29" s="137">
        <f t="shared" si="8"/>
        <v>0</v>
      </c>
      <c r="CG29" s="137">
        <f t="shared" si="9"/>
        <v>0</v>
      </c>
      <c r="CH29" s="226">
        <f t="shared" ca="1" si="10"/>
        <v>0</v>
      </c>
      <c r="CI29" s="137">
        <f t="shared" si="11"/>
        <v>0</v>
      </c>
      <c r="CJ29" s="137">
        <f t="shared" ca="1" si="50"/>
        <v>0</v>
      </c>
      <c r="CK29" s="137">
        <f t="shared" si="51"/>
        <v>0</v>
      </c>
      <c r="CL29" s="227">
        <f t="array" aca="1" ref="CL29" ca="1">-((MMULT(MMULT(CC29:CK29,CorrMatrix1),TRANSPOSE(CC29:CK29)))^0.5)</f>
        <v>0</v>
      </c>
      <c r="CM29" s="144">
        <f t="shared" ca="1" si="12"/>
        <v>0</v>
      </c>
    </row>
    <row r="30" spans="1:91" s="225" customFormat="1" x14ac:dyDescent="0.25">
      <c r="A30" s="221"/>
      <c r="B30" s="222"/>
      <c r="C30" s="223"/>
      <c r="D30" s="224"/>
      <c r="E30" s="129"/>
      <c r="F30" s="130"/>
      <c r="G30" s="130"/>
      <c r="H30" s="129"/>
      <c r="I30" s="130"/>
      <c r="J30" s="135">
        <f t="shared" si="13"/>
        <v>0</v>
      </c>
      <c r="K30" s="135">
        <f t="shared" si="14"/>
        <v>0</v>
      </c>
      <c r="L30" s="135">
        <f t="shared" si="15"/>
        <v>0</v>
      </c>
      <c r="M30" s="137">
        <f t="shared" si="16"/>
        <v>0</v>
      </c>
      <c r="N30" s="129"/>
      <c r="O30" s="130"/>
      <c r="P30" s="135">
        <f t="shared" si="17"/>
        <v>0</v>
      </c>
      <c r="Q30" s="135">
        <f t="shared" si="18"/>
        <v>0</v>
      </c>
      <c r="R30" s="135">
        <f t="shared" si="19"/>
        <v>0</v>
      </c>
      <c r="S30" s="137">
        <f t="shared" si="20"/>
        <v>0</v>
      </c>
      <c r="T30" s="129"/>
      <c r="U30" s="130"/>
      <c r="V30" s="135">
        <f t="shared" si="21"/>
        <v>0</v>
      </c>
      <c r="W30" s="135">
        <f t="shared" si="22"/>
        <v>0</v>
      </c>
      <c r="X30" s="135">
        <f t="shared" si="23"/>
        <v>0</v>
      </c>
      <c r="Y30" s="137">
        <f t="shared" si="24"/>
        <v>0</v>
      </c>
      <c r="Z30" s="129"/>
      <c r="AA30" s="130"/>
      <c r="AB30" s="135">
        <f t="shared" si="25"/>
        <v>0</v>
      </c>
      <c r="AC30" s="135">
        <f t="shared" si="26"/>
        <v>0</v>
      </c>
      <c r="AD30" s="135">
        <f t="shared" si="27"/>
        <v>0</v>
      </c>
      <c r="AE30" s="137">
        <f t="shared" si="28"/>
        <v>0</v>
      </c>
      <c r="AF30" s="129"/>
      <c r="AG30" s="130"/>
      <c r="AH30" s="135">
        <f t="shared" si="29"/>
        <v>0</v>
      </c>
      <c r="AI30" s="135">
        <f t="shared" si="30"/>
        <v>0</v>
      </c>
      <c r="AJ30" s="135">
        <f t="shared" si="31"/>
        <v>0</v>
      </c>
      <c r="AK30" s="137">
        <f t="shared" si="32"/>
        <v>0</v>
      </c>
      <c r="AL30" s="129"/>
      <c r="AM30" s="130"/>
      <c r="AN30" s="130"/>
      <c r="AO30" s="130"/>
      <c r="AP30" s="130"/>
      <c r="AQ30" s="130"/>
      <c r="AR30" s="130"/>
      <c r="AS30" s="130"/>
      <c r="AT30" s="130"/>
      <c r="AU30" s="132">
        <f t="shared" si="0"/>
        <v>0</v>
      </c>
      <c r="AV30" s="132">
        <f t="shared" si="1"/>
        <v>0</v>
      </c>
      <c r="AW30" s="132">
        <f t="shared" si="33"/>
        <v>0</v>
      </c>
      <c r="AX30" s="132">
        <f t="shared" si="34"/>
        <v>0</v>
      </c>
      <c r="AY30" s="132" t="str">
        <f t="shared" ca="1" si="35"/>
        <v>High Lapse</v>
      </c>
      <c r="AZ30" s="132">
        <f t="shared" si="2"/>
        <v>0</v>
      </c>
      <c r="BA30" s="132">
        <f t="shared" si="3"/>
        <v>0</v>
      </c>
      <c r="BB30" s="132">
        <f t="shared" si="52"/>
        <v>0</v>
      </c>
      <c r="BC30" s="132">
        <f t="shared" ca="1" si="36"/>
        <v>0</v>
      </c>
      <c r="BD30" s="129"/>
      <c r="BE30" s="130"/>
      <c r="BF30" s="135">
        <f t="shared" si="37"/>
        <v>0</v>
      </c>
      <c r="BG30" s="135">
        <f t="shared" si="38"/>
        <v>0</v>
      </c>
      <c r="BH30" s="135">
        <f t="shared" si="39"/>
        <v>0</v>
      </c>
      <c r="BI30" s="137">
        <f t="shared" si="40"/>
        <v>0</v>
      </c>
      <c r="BJ30" s="129"/>
      <c r="BK30" s="130"/>
      <c r="BL30" s="130"/>
      <c r="BM30" s="130"/>
      <c r="BN30" s="135">
        <f t="shared" si="41"/>
        <v>0</v>
      </c>
      <c r="BO30" s="135">
        <f t="shared" si="42"/>
        <v>0</v>
      </c>
      <c r="BP30" s="135">
        <f t="shared" si="43"/>
        <v>0</v>
      </c>
      <c r="BQ30" s="132" t="str">
        <f t="shared" ca="1" si="44"/>
        <v>High conversion</v>
      </c>
      <c r="BR30" s="135">
        <f t="shared" si="4"/>
        <v>0</v>
      </c>
      <c r="BS30" s="135">
        <f t="shared" si="53"/>
        <v>0</v>
      </c>
      <c r="BT30" s="132">
        <f t="shared" ca="1" si="45"/>
        <v>0</v>
      </c>
      <c r="BU30" s="129"/>
      <c r="BV30" s="130"/>
      <c r="BW30" s="130"/>
      <c r="BX30" s="135">
        <f t="shared" si="46"/>
        <v>0</v>
      </c>
      <c r="BY30" s="135">
        <f t="shared" si="47"/>
        <v>0</v>
      </c>
      <c r="BZ30" s="135">
        <f t="shared" si="48"/>
        <v>0</v>
      </c>
      <c r="CA30" s="140">
        <f t="shared" si="49"/>
        <v>0</v>
      </c>
      <c r="CC30" s="137">
        <f t="shared" si="5"/>
        <v>0</v>
      </c>
      <c r="CD30" s="137">
        <f t="shared" si="6"/>
        <v>0</v>
      </c>
      <c r="CE30" s="137">
        <f t="shared" si="7"/>
        <v>0</v>
      </c>
      <c r="CF30" s="137">
        <f t="shared" si="8"/>
        <v>0</v>
      </c>
      <c r="CG30" s="137">
        <f t="shared" si="9"/>
        <v>0</v>
      </c>
      <c r="CH30" s="226">
        <f t="shared" ca="1" si="10"/>
        <v>0</v>
      </c>
      <c r="CI30" s="137">
        <f t="shared" si="11"/>
        <v>0</v>
      </c>
      <c r="CJ30" s="137">
        <f t="shared" ca="1" si="50"/>
        <v>0</v>
      </c>
      <c r="CK30" s="137">
        <f t="shared" si="51"/>
        <v>0</v>
      </c>
      <c r="CL30" s="227">
        <f t="array" aca="1" ref="CL30" ca="1">-((MMULT(MMULT(CC30:CK30,CorrMatrix1),TRANSPOSE(CC30:CK30)))^0.5)</f>
        <v>0</v>
      </c>
      <c r="CM30" s="144">
        <f t="shared" ca="1" si="12"/>
        <v>0</v>
      </c>
    </row>
    <row r="31" spans="1:91" s="225" customFormat="1" x14ac:dyDescent="0.25">
      <c r="A31" s="221"/>
      <c r="B31" s="222"/>
      <c r="C31" s="223"/>
      <c r="D31" s="224"/>
      <c r="E31" s="129"/>
      <c r="F31" s="130"/>
      <c r="G31" s="130"/>
      <c r="H31" s="129"/>
      <c r="I31" s="130"/>
      <c r="J31" s="135">
        <f t="shared" si="13"/>
        <v>0</v>
      </c>
      <c r="K31" s="135">
        <f t="shared" si="14"/>
        <v>0</v>
      </c>
      <c r="L31" s="135">
        <f t="shared" si="15"/>
        <v>0</v>
      </c>
      <c r="M31" s="137">
        <f t="shared" si="16"/>
        <v>0</v>
      </c>
      <c r="N31" s="129"/>
      <c r="O31" s="130"/>
      <c r="P31" s="135">
        <f t="shared" si="17"/>
        <v>0</v>
      </c>
      <c r="Q31" s="135">
        <f t="shared" si="18"/>
        <v>0</v>
      </c>
      <c r="R31" s="135">
        <f t="shared" si="19"/>
        <v>0</v>
      </c>
      <c r="S31" s="137">
        <f t="shared" si="20"/>
        <v>0</v>
      </c>
      <c r="T31" s="129"/>
      <c r="U31" s="130"/>
      <c r="V31" s="135">
        <f t="shared" si="21"/>
        <v>0</v>
      </c>
      <c r="W31" s="135">
        <f t="shared" si="22"/>
        <v>0</v>
      </c>
      <c r="X31" s="135">
        <f t="shared" si="23"/>
        <v>0</v>
      </c>
      <c r="Y31" s="137">
        <f t="shared" si="24"/>
        <v>0</v>
      </c>
      <c r="Z31" s="129"/>
      <c r="AA31" s="130"/>
      <c r="AB31" s="135">
        <f t="shared" si="25"/>
        <v>0</v>
      </c>
      <c r="AC31" s="135">
        <f t="shared" si="26"/>
        <v>0</v>
      </c>
      <c r="AD31" s="135">
        <f t="shared" si="27"/>
        <v>0</v>
      </c>
      <c r="AE31" s="137">
        <f t="shared" si="28"/>
        <v>0</v>
      </c>
      <c r="AF31" s="129"/>
      <c r="AG31" s="130"/>
      <c r="AH31" s="135">
        <f t="shared" si="29"/>
        <v>0</v>
      </c>
      <c r="AI31" s="135">
        <f t="shared" si="30"/>
        <v>0</v>
      </c>
      <c r="AJ31" s="135">
        <f t="shared" si="31"/>
        <v>0</v>
      </c>
      <c r="AK31" s="137">
        <f t="shared" si="32"/>
        <v>0</v>
      </c>
      <c r="AL31" s="129"/>
      <c r="AM31" s="130"/>
      <c r="AN31" s="130"/>
      <c r="AO31" s="130"/>
      <c r="AP31" s="130"/>
      <c r="AQ31" s="130"/>
      <c r="AR31" s="130"/>
      <c r="AS31" s="130"/>
      <c r="AT31" s="130"/>
      <c r="AU31" s="132">
        <f t="shared" si="0"/>
        <v>0</v>
      </c>
      <c r="AV31" s="132">
        <f t="shared" si="1"/>
        <v>0</v>
      </c>
      <c r="AW31" s="132">
        <f t="shared" si="33"/>
        <v>0</v>
      </c>
      <c r="AX31" s="132">
        <f t="shared" si="34"/>
        <v>0</v>
      </c>
      <c r="AY31" s="132" t="str">
        <f t="shared" ca="1" si="35"/>
        <v>High Lapse</v>
      </c>
      <c r="AZ31" s="132">
        <f t="shared" si="2"/>
        <v>0</v>
      </c>
      <c r="BA31" s="132">
        <f t="shared" si="3"/>
        <v>0</v>
      </c>
      <c r="BB31" s="132">
        <f t="shared" si="52"/>
        <v>0</v>
      </c>
      <c r="BC31" s="132">
        <f t="shared" ca="1" si="36"/>
        <v>0</v>
      </c>
      <c r="BD31" s="129"/>
      <c r="BE31" s="130"/>
      <c r="BF31" s="135">
        <f t="shared" si="37"/>
        <v>0</v>
      </c>
      <c r="BG31" s="135">
        <f t="shared" si="38"/>
        <v>0</v>
      </c>
      <c r="BH31" s="135">
        <f t="shared" si="39"/>
        <v>0</v>
      </c>
      <c r="BI31" s="137">
        <f t="shared" si="40"/>
        <v>0</v>
      </c>
      <c r="BJ31" s="129"/>
      <c r="BK31" s="130"/>
      <c r="BL31" s="130"/>
      <c r="BM31" s="130"/>
      <c r="BN31" s="135">
        <f t="shared" si="41"/>
        <v>0</v>
      </c>
      <c r="BO31" s="135">
        <f t="shared" si="42"/>
        <v>0</v>
      </c>
      <c r="BP31" s="135">
        <f t="shared" si="43"/>
        <v>0</v>
      </c>
      <c r="BQ31" s="132" t="str">
        <f t="shared" ca="1" si="44"/>
        <v>High conversion</v>
      </c>
      <c r="BR31" s="135">
        <f t="shared" si="4"/>
        <v>0</v>
      </c>
      <c r="BS31" s="135">
        <f t="shared" si="53"/>
        <v>0</v>
      </c>
      <c r="BT31" s="132">
        <f t="shared" ca="1" si="45"/>
        <v>0</v>
      </c>
      <c r="BU31" s="129"/>
      <c r="BV31" s="130"/>
      <c r="BW31" s="130"/>
      <c r="BX31" s="135">
        <f t="shared" si="46"/>
        <v>0</v>
      </c>
      <c r="BY31" s="135">
        <f t="shared" si="47"/>
        <v>0</v>
      </c>
      <c r="BZ31" s="135">
        <f t="shared" si="48"/>
        <v>0</v>
      </c>
      <c r="CA31" s="140">
        <f t="shared" si="49"/>
        <v>0</v>
      </c>
      <c r="CC31" s="137">
        <f t="shared" si="5"/>
        <v>0</v>
      </c>
      <c r="CD31" s="137">
        <f t="shared" si="6"/>
        <v>0</v>
      </c>
      <c r="CE31" s="137">
        <f t="shared" si="7"/>
        <v>0</v>
      </c>
      <c r="CF31" s="137">
        <f t="shared" si="8"/>
        <v>0</v>
      </c>
      <c r="CG31" s="137">
        <f t="shared" si="9"/>
        <v>0</v>
      </c>
      <c r="CH31" s="226">
        <f t="shared" ca="1" si="10"/>
        <v>0</v>
      </c>
      <c r="CI31" s="137">
        <f t="shared" si="11"/>
        <v>0</v>
      </c>
      <c r="CJ31" s="137">
        <f t="shared" ca="1" si="50"/>
        <v>0</v>
      </c>
      <c r="CK31" s="137">
        <f t="shared" si="51"/>
        <v>0</v>
      </c>
      <c r="CL31" s="227">
        <f t="array" aca="1" ref="CL31" ca="1">-((MMULT(MMULT(CC31:CK31,CorrMatrix1),TRANSPOSE(CC31:CK31)))^0.5)</f>
        <v>0</v>
      </c>
      <c r="CM31" s="144">
        <f t="shared" ca="1" si="12"/>
        <v>0</v>
      </c>
    </row>
    <row r="32" spans="1:91" s="225" customFormat="1" x14ac:dyDescent="0.25"/>
    <row r="33" spans="1:1" s="225" customFormat="1" x14ac:dyDescent="0.25">
      <c r="A33" s="335"/>
    </row>
    <row r="34" spans="1:1" s="225" customFormat="1" x14ac:dyDescent="0.25"/>
    <row r="35" spans="1:1" s="225" customFormat="1" x14ac:dyDescent="0.25"/>
    <row r="36" spans="1:1" s="225" customFormat="1" x14ac:dyDescent="0.25"/>
    <row r="37" spans="1:1" s="225" customFormat="1" x14ac:dyDescent="0.25"/>
    <row r="38" spans="1:1" s="225" customFormat="1" x14ac:dyDescent="0.25"/>
    <row r="39" spans="1:1" s="225" customFormat="1" x14ac:dyDescent="0.25"/>
    <row r="40" spans="1:1" s="225" customFormat="1" x14ac:dyDescent="0.25"/>
    <row r="41" spans="1:1" s="225" customFormat="1" x14ac:dyDescent="0.25"/>
    <row r="42" spans="1:1" s="225" customFormat="1" x14ac:dyDescent="0.25"/>
    <row r="43" spans="1:1" s="225" customFormat="1" x14ac:dyDescent="0.25"/>
    <row r="44" spans="1:1" s="225" customFormat="1" x14ac:dyDescent="0.25"/>
    <row r="45" spans="1:1" s="225" customFormat="1" x14ac:dyDescent="0.25"/>
    <row r="46" spans="1:1" s="225" customFormat="1" x14ac:dyDescent="0.25"/>
    <row r="47" spans="1:1" s="225" customFormat="1" x14ac:dyDescent="0.25"/>
    <row r="48" spans="1:1" s="225" customFormat="1" x14ac:dyDescent="0.25"/>
    <row r="49" s="225" customFormat="1" x14ac:dyDescent="0.25"/>
    <row r="50" s="225" customFormat="1" x14ac:dyDescent="0.25"/>
    <row r="51" s="225" customFormat="1" x14ac:dyDescent="0.25"/>
    <row r="52" s="225" customFormat="1" x14ac:dyDescent="0.25"/>
    <row r="53" s="225" customFormat="1" x14ac:dyDescent="0.25"/>
    <row r="54" s="225" customFormat="1" x14ac:dyDescent="0.25"/>
    <row r="55" s="225" customFormat="1" x14ac:dyDescent="0.25"/>
    <row r="56" s="225" customFormat="1" x14ac:dyDescent="0.25"/>
    <row r="57" s="225" customFormat="1" x14ac:dyDescent="0.25"/>
    <row r="58" s="225" customFormat="1" x14ac:dyDescent="0.25"/>
    <row r="59" s="225" customFormat="1" x14ac:dyDescent="0.25"/>
    <row r="60" s="225" customFormat="1" x14ac:dyDescent="0.25"/>
    <row r="61" s="225" customFormat="1" x14ac:dyDescent="0.25"/>
    <row r="62" s="225" customFormat="1" x14ac:dyDescent="0.25"/>
    <row r="63" s="225" customFormat="1" x14ac:dyDescent="0.25"/>
    <row r="64" s="225" customFormat="1" x14ac:dyDescent="0.25"/>
    <row r="65" s="225" customFormat="1" x14ac:dyDescent="0.25"/>
    <row r="66" s="225" customFormat="1" x14ac:dyDescent="0.25"/>
    <row r="67" s="225" customFormat="1" x14ac:dyDescent="0.25"/>
    <row r="68" s="225" customFormat="1" x14ac:dyDescent="0.25"/>
    <row r="69" s="225" customFormat="1" x14ac:dyDescent="0.25"/>
    <row r="70" s="225" customFormat="1" x14ac:dyDescent="0.25"/>
    <row r="71" s="225" customFormat="1" x14ac:dyDescent="0.25"/>
    <row r="72" s="225" customFormat="1" x14ac:dyDescent="0.25"/>
    <row r="73" s="225" customFormat="1" x14ac:dyDescent="0.25"/>
    <row r="74" s="225" customFormat="1" x14ac:dyDescent="0.25"/>
    <row r="75" s="225" customFormat="1" x14ac:dyDescent="0.25"/>
    <row r="76" s="225" customFormat="1" x14ac:dyDescent="0.25"/>
    <row r="77" s="225" customFormat="1" x14ac:dyDescent="0.25"/>
    <row r="78" s="225" customFormat="1" x14ac:dyDescent="0.25"/>
    <row r="79" s="225" customFormat="1" x14ac:dyDescent="0.25"/>
    <row r="80" s="225" customFormat="1" x14ac:dyDescent="0.25"/>
    <row r="81" s="225" customFormat="1" x14ac:dyDescent="0.25"/>
    <row r="82" s="225" customFormat="1" x14ac:dyDescent="0.25"/>
    <row r="83" s="225" customFormat="1" x14ac:dyDescent="0.25"/>
    <row r="84" s="225" customFormat="1" x14ac:dyDescent="0.25"/>
    <row r="85" s="225" customFormat="1" x14ac:dyDescent="0.25"/>
    <row r="86" s="225" customFormat="1" x14ac:dyDescent="0.25"/>
    <row r="87" s="225" customFormat="1" x14ac:dyDescent="0.25"/>
    <row r="88" s="225" customFormat="1" x14ac:dyDescent="0.25"/>
    <row r="89" s="225" customFormat="1" x14ac:dyDescent="0.25"/>
    <row r="90" s="225" customFormat="1" x14ac:dyDescent="0.25"/>
    <row r="91" s="225" customFormat="1" x14ac:dyDescent="0.25"/>
    <row r="92" s="225" customFormat="1" x14ac:dyDescent="0.25"/>
    <row r="93" s="225" customFormat="1" x14ac:dyDescent="0.25"/>
    <row r="94" s="225" customFormat="1" x14ac:dyDescent="0.25"/>
    <row r="95" s="225" customFormat="1" x14ac:dyDescent="0.25"/>
    <row r="96" s="225" customFormat="1" x14ac:dyDescent="0.25"/>
    <row r="97" s="225" customFormat="1" x14ac:dyDescent="0.25"/>
    <row r="98" s="225" customFormat="1" x14ac:dyDescent="0.25"/>
    <row r="99" s="225" customFormat="1" x14ac:dyDescent="0.25"/>
    <row r="100" s="225" customFormat="1" x14ac:dyDescent="0.25"/>
    <row r="101" s="225" customFormat="1" x14ac:dyDescent="0.25"/>
    <row r="102" s="225" customFormat="1" x14ac:dyDescent="0.25"/>
    <row r="103" s="225" customFormat="1" x14ac:dyDescent="0.25"/>
    <row r="104" s="225" customFormat="1" x14ac:dyDescent="0.25"/>
    <row r="105" s="225" customFormat="1" x14ac:dyDescent="0.25"/>
    <row r="106" s="225" customFormat="1" x14ac:dyDescent="0.25"/>
    <row r="107" s="225" customFormat="1" x14ac:dyDescent="0.25"/>
    <row r="108" s="225" customFormat="1" x14ac:dyDescent="0.25"/>
    <row r="109" s="225" customFormat="1" x14ac:dyDescent="0.25"/>
    <row r="110" s="225" customFormat="1" x14ac:dyDescent="0.25"/>
    <row r="111" s="225" customFormat="1" x14ac:dyDescent="0.25"/>
    <row r="112" s="225" customFormat="1" x14ac:dyDescent="0.25"/>
    <row r="113" s="225" customFormat="1" x14ac:dyDescent="0.25"/>
    <row r="114" s="225" customFormat="1" x14ac:dyDescent="0.25"/>
    <row r="115" s="225" customFormat="1" x14ac:dyDescent="0.25"/>
    <row r="116" s="225" customFormat="1" x14ac:dyDescent="0.25"/>
    <row r="117" s="225" customFormat="1" x14ac:dyDescent="0.25"/>
    <row r="118" s="225" customFormat="1" x14ac:dyDescent="0.25"/>
    <row r="119" s="225" customFormat="1" x14ac:dyDescent="0.25"/>
    <row r="120" s="225" customFormat="1" x14ac:dyDescent="0.25"/>
    <row r="121" s="225" customFormat="1" x14ac:dyDescent="0.25"/>
    <row r="122" s="225" customFormat="1" x14ac:dyDescent="0.25"/>
    <row r="123" s="225" customFormat="1" x14ac:dyDescent="0.25"/>
    <row r="124" s="225" customFormat="1" x14ac:dyDescent="0.25"/>
    <row r="125" s="225" customFormat="1" x14ac:dyDescent="0.25"/>
    <row r="126" s="225" customFormat="1" x14ac:dyDescent="0.25"/>
    <row r="127" s="225" customFormat="1" x14ac:dyDescent="0.25"/>
    <row r="128" s="225" customFormat="1" x14ac:dyDescent="0.25"/>
    <row r="129" s="225" customFormat="1" x14ac:dyDescent="0.25"/>
    <row r="130" s="225" customFormat="1" x14ac:dyDescent="0.25"/>
    <row r="131" s="225" customFormat="1" x14ac:dyDescent="0.25"/>
    <row r="132" s="225" customFormat="1" x14ac:dyDescent="0.25"/>
    <row r="133" s="225" customFormat="1" x14ac:dyDescent="0.25"/>
    <row r="134" s="225" customFormat="1" x14ac:dyDescent="0.25"/>
    <row r="135" s="225" customFormat="1" x14ac:dyDescent="0.25"/>
    <row r="136" s="225" customFormat="1" x14ac:dyDescent="0.25"/>
    <row r="137" s="225" customFormat="1" x14ac:dyDescent="0.25"/>
    <row r="138" s="225" customFormat="1" x14ac:dyDescent="0.25"/>
    <row r="139" s="225" customFormat="1" x14ac:dyDescent="0.25"/>
    <row r="140" s="225" customFormat="1" x14ac:dyDescent="0.25"/>
    <row r="141" s="225" customFormat="1" x14ac:dyDescent="0.25"/>
    <row r="142" s="225" customFormat="1" x14ac:dyDescent="0.25"/>
    <row r="143" s="225" customFormat="1" x14ac:dyDescent="0.25"/>
    <row r="144" s="225" customFormat="1" x14ac:dyDescent="0.25"/>
    <row r="145" s="225" customFormat="1" x14ac:dyDescent="0.25"/>
    <row r="146" s="225" customFormat="1" x14ac:dyDescent="0.25"/>
    <row r="147" s="225" customFormat="1" x14ac:dyDescent="0.25"/>
    <row r="148" s="225" customFormat="1" x14ac:dyDescent="0.25"/>
    <row r="149" s="225" customFormat="1" x14ac:dyDescent="0.25"/>
    <row r="150" s="225" customFormat="1" x14ac:dyDescent="0.25"/>
    <row r="151" s="225" customFormat="1" x14ac:dyDescent="0.25"/>
    <row r="152" s="225" customFormat="1" x14ac:dyDescent="0.25"/>
    <row r="153" s="225" customFormat="1" x14ac:dyDescent="0.25"/>
    <row r="154" s="225" customFormat="1" x14ac:dyDescent="0.25"/>
    <row r="155" s="225" customFormat="1" x14ac:dyDescent="0.25"/>
    <row r="156" s="225" customFormat="1" x14ac:dyDescent="0.25"/>
    <row r="157" s="225" customFormat="1" x14ac:dyDescent="0.25"/>
    <row r="158" s="225" customFormat="1" x14ac:dyDescent="0.25"/>
    <row r="159" s="225" customFormat="1" x14ac:dyDescent="0.25"/>
    <row r="160" s="225" customFormat="1" x14ac:dyDescent="0.25"/>
    <row r="161" s="225" customFormat="1" x14ac:dyDescent="0.25"/>
    <row r="162" s="225" customFormat="1" x14ac:dyDescent="0.25"/>
    <row r="163" s="225" customFormat="1" x14ac:dyDescent="0.25"/>
    <row r="164" s="225" customFormat="1" x14ac:dyDescent="0.25"/>
    <row r="165" s="225" customFormat="1" x14ac:dyDescent="0.25"/>
    <row r="166" s="225" customFormat="1" x14ac:dyDescent="0.25"/>
    <row r="167" s="225" customFormat="1" x14ac:dyDescent="0.25"/>
    <row r="168" s="225" customFormat="1" x14ac:dyDescent="0.25"/>
    <row r="169" s="225" customFormat="1" x14ac:dyDescent="0.25"/>
    <row r="170" s="225" customFormat="1" x14ac:dyDescent="0.25"/>
    <row r="171" s="225" customFormat="1" x14ac:dyDescent="0.25"/>
    <row r="172" s="225" customFormat="1" x14ac:dyDescent="0.25"/>
    <row r="173" s="225" customFormat="1" x14ac:dyDescent="0.25"/>
    <row r="174" s="225" customFormat="1" x14ac:dyDescent="0.25"/>
    <row r="175" s="225" customFormat="1" x14ac:dyDescent="0.25"/>
    <row r="176" s="225" customFormat="1" x14ac:dyDescent="0.25"/>
    <row r="177" s="225" customFormat="1" x14ac:dyDescent="0.25"/>
    <row r="178" s="225" customFormat="1" x14ac:dyDescent="0.25"/>
    <row r="179" s="225" customFormat="1" x14ac:dyDescent="0.25"/>
    <row r="180" s="225" customFormat="1" x14ac:dyDescent="0.25"/>
    <row r="181" s="225" customFormat="1" x14ac:dyDescent="0.25"/>
    <row r="182" s="225" customFormat="1" x14ac:dyDescent="0.25"/>
    <row r="183" s="225" customFormat="1" x14ac:dyDescent="0.25"/>
    <row r="184" s="225" customFormat="1" x14ac:dyDescent="0.25"/>
    <row r="185" s="225" customFormat="1" x14ac:dyDescent="0.25"/>
    <row r="186" s="225" customFormat="1" x14ac:dyDescent="0.25"/>
    <row r="187" s="225" customFormat="1" x14ac:dyDescent="0.25"/>
    <row r="188" s="225" customFormat="1" x14ac:dyDescent="0.25"/>
    <row r="189" s="225" customFormat="1" x14ac:dyDescent="0.25"/>
    <row r="190" s="225" customFormat="1" x14ac:dyDescent="0.25"/>
    <row r="191" s="225" customFormat="1" x14ac:dyDescent="0.25"/>
    <row r="192" s="225" customFormat="1" x14ac:dyDescent="0.25"/>
    <row r="193" s="225" customFormat="1" x14ac:dyDescent="0.25"/>
    <row r="194" s="225" customFormat="1" x14ac:dyDescent="0.25"/>
    <row r="195" s="225" customFormat="1" x14ac:dyDescent="0.25"/>
    <row r="196" s="225" customFormat="1" x14ac:dyDescent="0.25"/>
    <row r="197" s="225" customFormat="1" x14ac:dyDescent="0.25"/>
    <row r="198" s="225" customFormat="1" x14ac:dyDescent="0.25"/>
    <row r="199" s="225" customFormat="1" x14ac:dyDescent="0.25"/>
    <row r="200" s="225" customFormat="1" x14ac:dyDescent="0.25"/>
    <row r="201" s="225" customFormat="1" x14ac:dyDescent="0.25"/>
    <row r="202" s="225" customFormat="1" x14ac:dyDescent="0.25"/>
    <row r="203" s="225" customFormat="1" x14ac:dyDescent="0.25"/>
    <row r="204" s="225" customFormat="1" x14ac:dyDescent="0.25"/>
    <row r="205" s="225" customFormat="1" x14ac:dyDescent="0.25"/>
    <row r="206" s="225" customFormat="1" x14ac:dyDescent="0.25"/>
    <row r="207" s="225" customFormat="1" x14ac:dyDescent="0.25"/>
    <row r="208" s="225" customFormat="1" x14ac:dyDescent="0.25"/>
    <row r="209" s="225" customFormat="1" x14ac:dyDescent="0.25"/>
    <row r="210" s="225" customFormat="1" x14ac:dyDescent="0.25"/>
    <row r="211" s="225" customFormat="1" x14ac:dyDescent="0.25"/>
    <row r="212" s="225" customFormat="1" x14ac:dyDescent="0.25"/>
    <row r="213" s="225" customFormat="1" x14ac:dyDescent="0.25"/>
    <row r="214" s="225" customFormat="1" x14ac:dyDescent="0.25"/>
    <row r="215" s="225" customFormat="1" x14ac:dyDescent="0.25"/>
    <row r="216" s="225" customFormat="1" x14ac:dyDescent="0.25"/>
    <row r="217" s="225" customFormat="1" x14ac:dyDescent="0.25"/>
    <row r="218" s="225" customFormat="1" x14ac:dyDescent="0.25"/>
    <row r="219" s="225" customFormat="1" x14ac:dyDescent="0.25"/>
    <row r="220" s="225" customFormat="1" x14ac:dyDescent="0.25"/>
    <row r="221" s="225" customFormat="1" x14ac:dyDescent="0.25"/>
    <row r="222" s="225" customFormat="1" x14ac:dyDescent="0.25"/>
    <row r="223" s="225" customFormat="1" x14ac:dyDescent="0.25"/>
    <row r="224" s="225" customFormat="1" x14ac:dyDescent="0.25"/>
    <row r="225" s="225" customFormat="1" x14ac:dyDescent="0.25"/>
    <row r="226" s="225" customFormat="1" x14ac:dyDescent="0.25"/>
    <row r="227" s="225" customFormat="1" x14ac:dyDescent="0.25"/>
    <row r="228" s="225" customFormat="1" x14ac:dyDescent="0.25"/>
    <row r="229" s="225" customFormat="1" x14ac:dyDescent="0.25"/>
    <row r="230" s="225" customFormat="1" x14ac:dyDescent="0.25"/>
    <row r="231" s="225" customFormat="1" x14ac:dyDescent="0.25"/>
    <row r="232" s="225" customFormat="1" x14ac:dyDescent="0.25"/>
    <row r="233" s="225" customFormat="1" x14ac:dyDescent="0.25"/>
    <row r="234" s="225" customFormat="1" x14ac:dyDescent="0.25"/>
    <row r="235" s="225" customFormat="1" x14ac:dyDescent="0.25"/>
    <row r="236" s="225" customFormat="1" x14ac:dyDescent="0.25"/>
    <row r="237" s="225" customFormat="1" x14ac:dyDescent="0.25"/>
    <row r="238" s="225" customFormat="1" x14ac:dyDescent="0.25"/>
    <row r="239" s="225" customFormat="1" x14ac:dyDescent="0.25"/>
    <row r="240" s="225" customFormat="1" x14ac:dyDescent="0.25"/>
    <row r="241" s="225" customFormat="1" x14ac:dyDescent="0.25"/>
    <row r="242" s="225" customFormat="1" x14ac:dyDescent="0.25"/>
    <row r="243" s="225" customFormat="1" x14ac:dyDescent="0.25"/>
    <row r="244" s="225" customFormat="1" x14ac:dyDescent="0.25"/>
    <row r="245" s="225" customFormat="1" x14ac:dyDescent="0.25"/>
    <row r="246" s="225" customFormat="1" x14ac:dyDescent="0.25"/>
    <row r="247" s="225" customFormat="1" x14ac:dyDescent="0.25"/>
    <row r="248" s="225" customFormat="1" x14ac:dyDescent="0.25"/>
    <row r="249" s="225" customFormat="1" x14ac:dyDescent="0.25"/>
    <row r="250" s="225" customFormat="1" x14ac:dyDescent="0.25"/>
    <row r="251" s="225" customFormat="1" x14ac:dyDescent="0.25"/>
    <row r="252" s="225" customFormat="1" x14ac:dyDescent="0.25"/>
    <row r="253" s="225" customFormat="1" x14ac:dyDescent="0.25"/>
    <row r="254" s="225" customFormat="1" x14ac:dyDescent="0.25"/>
    <row r="255" s="225" customFormat="1" x14ac:dyDescent="0.25"/>
    <row r="256" s="225" customFormat="1" x14ac:dyDescent="0.25"/>
    <row r="257" s="225" customFormat="1" x14ac:dyDescent="0.25"/>
    <row r="258" s="225" customFormat="1" x14ac:dyDescent="0.25"/>
    <row r="259" s="225" customFormat="1" x14ac:dyDescent="0.25"/>
    <row r="260" s="225" customFormat="1" x14ac:dyDescent="0.25"/>
    <row r="261" s="225" customFormat="1" x14ac:dyDescent="0.25"/>
    <row r="262" s="225" customFormat="1" x14ac:dyDescent="0.25"/>
    <row r="263" s="225" customFormat="1" x14ac:dyDescent="0.25"/>
    <row r="264" s="225" customFormat="1" x14ac:dyDescent="0.25"/>
    <row r="265" s="225" customFormat="1" x14ac:dyDescent="0.25"/>
    <row r="266" s="225" customFormat="1" x14ac:dyDescent="0.25"/>
    <row r="267" s="225" customFormat="1" x14ac:dyDescent="0.25"/>
    <row r="268" s="225" customFormat="1" x14ac:dyDescent="0.25"/>
    <row r="269" s="225" customFormat="1" x14ac:dyDescent="0.25"/>
    <row r="270" s="225" customFormat="1" x14ac:dyDescent="0.25"/>
    <row r="271" s="225" customFormat="1" x14ac:dyDescent="0.25"/>
    <row r="272" s="225" customFormat="1" x14ac:dyDescent="0.25"/>
    <row r="273" s="225" customFormat="1" x14ac:dyDescent="0.25"/>
    <row r="274" s="225" customFormat="1" x14ac:dyDescent="0.25"/>
    <row r="275" s="225" customFormat="1" x14ac:dyDescent="0.25"/>
    <row r="276" s="225" customFormat="1" x14ac:dyDescent="0.25"/>
    <row r="277" s="225" customFormat="1" x14ac:dyDescent="0.25"/>
    <row r="278" s="225" customFormat="1" x14ac:dyDescent="0.25"/>
    <row r="279" s="225" customFormat="1" x14ac:dyDescent="0.25"/>
    <row r="280" s="225" customFormat="1" x14ac:dyDescent="0.25"/>
    <row r="281" s="225" customFormat="1" x14ac:dyDescent="0.25"/>
    <row r="282" s="225" customFormat="1" x14ac:dyDescent="0.25"/>
    <row r="283" s="225" customFormat="1" x14ac:dyDescent="0.25"/>
    <row r="284" s="225" customFormat="1" x14ac:dyDescent="0.25"/>
    <row r="285" s="225" customFormat="1" x14ac:dyDescent="0.25"/>
    <row r="286" s="225" customFormat="1" x14ac:dyDescent="0.25"/>
    <row r="287" s="225" customFormat="1" x14ac:dyDescent="0.25"/>
    <row r="288" s="225" customFormat="1" x14ac:dyDescent="0.25"/>
    <row r="289" s="225" customFormat="1" x14ac:dyDescent="0.25"/>
    <row r="290" s="225" customFormat="1" x14ac:dyDescent="0.25"/>
    <row r="291" s="225" customFormat="1" x14ac:dyDescent="0.25"/>
    <row r="292" s="225" customFormat="1" x14ac:dyDescent="0.25"/>
    <row r="293" s="225" customFormat="1" x14ac:dyDescent="0.25"/>
    <row r="294" s="225" customFormat="1" x14ac:dyDescent="0.25"/>
    <row r="295" s="225" customFormat="1" x14ac:dyDescent="0.25"/>
    <row r="296" s="225" customFormat="1" x14ac:dyDescent="0.25"/>
    <row r="297" s="225" customFormat="1" x14ac:dyDescent="0.25"/>
    <row r="298" s="225" customFormat="1" x14ac:dyDescent="0.25"/>
    <row r="299" s="225" customFormat="1" x14ac:dyDescent="0.25"/>
    <row r="300" s="225" customFormat="1" x14ac:dyDescent="0.25"/>
    <row r="301" s="225" customFormat="1" x14ac:dyDescent="0.25"/>
    <row r="302" s="225" customFormat="1" x14ac:dyDescent="0.25"/>
    <row r="303" s="225" customFormat="1" x14ac:dyDescent="0.25"/>
    <row r="304" s="225" customFormat="1" x14ac:dyDescent="0.25"/>
    <row r="305" s="225" customFormat="1" x14ac:dyDescent="0.25"/>
    <row r="306" s="225" customFormat="1" x14ac:dyDescent="0.25"/>
    <row r="307" s="225" customFormat="1" x14ac:dyDescent="0.25"/>
    <row r="308" s="225" customFormat="1" x14ac:dyDescent="0.25"/>
    <row r="309" s="225" customFormat="1" x14ac:dyDescent="0.25"/>
    <row r="310" s="225" customFormat="1" x14ac:dyDescent="0.25"/>
    <row r="311" s="225" customFormat="1" x14ac:dyDescent="0.25"/>
    <row r="312" s="225" customFormat="1" x14ac:dyDescent="0.25"/>
    <row r="313" s="225" customFormat="1" x14ac:dyDescent="0.25"/>
    <row r="314" s="225" customFormat="1" x14ac:dyDescent="0.25"/>
    <row r="315" s="225" customFormat="1" x14ac:dyDescent="0.25"/>
    <row r="316" s="225" customFormat="1" x14ac:dyDescent="0.25"/>
    <row r="317" s="225" customFormat="1" x14ac:dyDescent="0.25"/>
    <row r="318" s="225" customFormat="1" x14ac:dyDescent="0.25"/>
    <row r="319" s="225" customFormat="1" x14ac:dyDescent="0.25"/>
    <row r="320" s="225" customFormat="1" x14ac:dyDescent="0.25"/>
    <row r="321" s="225" customFormat="1" x14ac:dyDescent="0.25"/>
    <row r="322" s="225" customFormat="1" x14ac:dyDescent="0.25"/>
    <row r="323" s="225" customFormat="1" x14ac:dyDescent="0.25"/>
    <row r="324" s="225" customFormat="1" x14ac:dyDescent="0.25"/>
    <row r="325" s="225" customFormat="1" x14ac:dyDescent="0.25"/>
    <row r="326" s="225" customFormat="1" x14ac:dyDescent="0.25"/>
    <row r="327" s="225" customFormat="1" x14ac:dyDescent="0.25"/>
    <row r="328" s="225" customFormat="1" x14ac:dyDescent="0.25"/>
    <row r="329" s="225" customFormat="1" x14ac:dyDescent="0.25"/>
    <row r="330" s="225" customFormat="1" x14ac:dyDescent="0.25"/>
    <row r="331" s="225" customFormat="1" x14ac:dyDescent="0.25"/>
    <row r="332" s="225" customFormat="1" x14ac:dyDescent="0.25"/>
    <row r="333" s="225" customFormat="1" x14ac:dyDescent="0.25"/>
    <row r="334" s="225" customFormat="1" x14ac:dyDescent="0.25"/>
    <row r="335" s="225" customFormat="1" x14ac:dyDescent="0.25"/>
    <row r="336" s="225" customFormat="1" x14ac:dyDescent="0.25"/>
    <row r="337" s="225" customFormat="1" x14ac:dyDescent="0.25"/>
    <row r="338" s="225" customFormat="1" x14ac:dyDescent="0.25"/>
    <row r="339" s="225" customFormat="1" x14ac:dyDescent="0.25"/>
    <row r="340" s="225" customFormat="1" x14ac:dyDescent="0.25"/>
    <row r="341" s="225" customFormat="1" x14ac:dyDescent="0.25"/>
    <row r="342" s="225" customFormat="1" x14ac:dyDescent="0.25"/>
    <row r="343" s="225" customFormat="1" x14ac:dyDescent="0.25"/>
    <row r="344" s="225" customFormat="1" x14ac:dyDescent="0.25"/>
    <row r="345" s="225" customFormat="1" x14ac:dyDescent="0.25"/>
    <row r="346" s="225" customFormat="1" x14ac:dyDescent="0.25"/>
    <row r="347" s="225" customFormat="1" x14ac:dyDescent="0.25"/>
    <row r="348" s="225" customFormat="1" x14ac:dyDescent="0.25"/>
    <row r="349" s="225" customFormat="1" x14ac:dyDescent="0.25"/>
    <row r="350" s="225" customFormat="1" x14ac:dyDescent="0.25"/>
    <row r="351" s="225" customFormat="1" x14ac:dyDescent="0.25"/>
    <row r="352" s="225" customFormat="1" x14ac:dyDescent="0.25"/>
    <row r="353" s="225" customFormat="1" x14ac:dyDescent="0.25"/>
    <row r="354" s="225" customFormat="1" x14ac:dyDescent="0.25"/>
    <row r="355" s="225" customFormat="1" x14ac:dyDescent="0.25"/>
    <row r="356" s="225" customFormat="1" x14ac:dyDescent="0.25"/>
    <row r="357" s="225" customFormat="1" x14ac:dyDescent="0.25"/>
    <row r="358" s="225" customFormat="1" x14ac:dyDescent="0.25"/>
    <row r="359" s="225" customFormat="1" x14ac:dyDescent="0.25"/>
    <row r="360" s="225" customFormat="1" x14ac:dyDescent="0.25"/>
    <row r="361" s="225" customFormat="1" x14ac:dyDescent="0.25"/>
    <row r="362" s="225" customFormat="1" x14ac:dyDescent="0.25"/>
    <row r="363" s="225" customFormat="1" x14ac:dyDescent="0.25"/>
    <row r="364" s="225" customFormat="1" x14ac:dyDescent="0.25"/>
    <row r="365" s="225" customFormat="1" x14ac:dyDescent="0.25"/>
    <row r="366" s="225" customFormat="1" x14ac:dyDescent="0.25"/>
    <row r="367" s="225" customFormat="1" x14ac:dyDescent="0.25"/>
    <row r="368" s="225" customFormat="1" x14ac:dyDescent="0.25"/>
    <row r="369" s="225" customFormat="1" x14ac:dyDescent="0.25"/>
    <row r="370" s="225" customFormat="1" x14ac:dyDescent="0.25"/>
    <row r="371" s="225" customFormat="1" x14ac:dyDescent="0.25"/>
    <row r="372" s="225" customFormat="1" x14ac:dyDescent="0.25"/>
    <row r="373" s="225" customFormat="1" x14ac:dyDescent="0.25"/>
    <row r="374" s="225" customFormat="1" x14ac:dyDescent="0.25"/>
    <row r="375" s="225" customFormat="1" x14ac:dyDescent="0.25"/>
    <row r="376" s="225" customFormat="1" x14ac:dyDescent="0.25"/>
    <row r="377" s="225" customFormat="1" x14ac:dyDescent="0.25"/>
    <row r="378" s="225" customFormat="1" x14ac:dyDescent="0.25"/>
    <row r="379" s="225" customFormat="1" x14ac:dyDescent="0.25"/>
    <row r="380" s="225" customFormat="1" x14ac:dyDescent="0.25"/>
    <row r="381" s="225" customFormat="1" x14ac:dyDescent="0.25"/>
    <row r="382" s="225" customFormat="1" x14ac:dyDescent="0.25"/>
    <row r="383" s="225" customFormat="1" x14ac:dyDescent="0.25"/>
    <row r="384" s="225" customFormat="1" x14ac:dyDescent="0.25"/>
    <row r="385" s="225" customFormat="1" x14ac:dyDescent="0.25"/>
    <row r="386" s="225" customFormat="1" x14ac:dyDescent="0.25"/>
    <row r="387" s="225" customFormat="1" x14ac:dyDescent="0.25"/>
    <row r="388" s="225" customFormat="1" x14ac:dyDescent="0.25"/>
    <row r="389" s="225" customFormat="1" x14ac:dyDescent="0.25"/>
    <row r="390" s="225" customFormat="1" x14ac:dyDescent="0.25"/>
    <row r="391" s="225" customFormat="1" x14ac:dyDescent="0.25"/>
    <row r="392" s="225" customFormat="1" x14ac:dyDescent="0.25"/>
    <row r="393" s="225" customFormat="1" x14ac:dyDescent="0.25"/>
    <row r="394" s="225" customFormat="1" x14ac:dyDescent="0.25"/>
    <row r="395" s="225" customFormat="1" x14ac:dyDescent="0.25"/>
    <row r="396" s="225" customFormat="1" x14ac:dyDescent="0.25"/>
    <row r="397" s="225" customFormat="1" x14ac:dyDescent="0.25"/>
    <row r="398" s="225" customFormat="1" x14ac:dyDescent="0.25"/>
    <row r="399" s="225" customFormat="1" x14ac:dyDescent="0.25"/>
    <row r="400" s="225" customFormat="1" x14ac:dyDescent="0.25"/>
    <row r="401" s="225" customFormat="1" x14ac:dyDescent="0.25"/>
    <row r="402" s="225" customFormat="1" x14ac:dyDescent="0.25"/>
    <row r="403" s="225" customFormat="1" x14ac:dyDescent="0.25"/>
    <row r="404" s="225" customFormat="1" x14ac:dyDescent="0.25"/>
    <row r="405" s="225" customFormat="1" x14ac:dyDescent="0.25"/>
    <row r="406" s="225" customFormat="1" x14ac:dyDescent="0.25"/>
    <row r="407" s="225" customFormat="1" x14ac:dyDescent="0.25"/>
    <row r="408" s="225" customFormat="1" x14ac:dyDescent="0.25"/>
    <row r="409" s="225" customFormat="1" x14ac:dyDescent="0.25"/>
    <row r="410" s="225" customFormat="1" x14ac:dyDescent="0.25"/>
    <row r="411" s="225" customFormat="1" x14ac:dyDescent="0.25"/>
    <row r="412" s="225" customFormat="1" x14ac:dyDescent="0.25"/>
    <row r="413" s="225" customFormat="1" x14ac:dyDescent="0.25"/>
    <row r="414" s="225" customFormat="1" x14ac:dyDescent="0.25"/>
    <row r="415" s="225" customFormat="1" x14ac:dyDescent="0.25"/>
    <row r="416" s="225" customFormat="1" x14ac:dyDescent="0.25"/>
    <row r="417" s="225" customFormat="1" x14ac:dyDescent="0.25"/>
    <row r="418" s="225" customFormat="1" x14ac:dyDescent="0.25"/>
    <row r="419" s="225" customFormat="1" x14ac:dyDescent="0.25"/>
    <row r="420" s="225" customFormat="1" x14ac:dyDescent="0.25"/>
    <row r="421" s="225" customFormat="1" x14ac:dyDescent="0.25"/>
    <row r="422" s="225" customFormat="1" x14ac:dyDescent="0.25"/>
    <row r="423" s="225" customFormat="1" x14ac:dyDescent="0.25"/>
    <row r="424" s="225" customFormat="1" x14ac:dyDescent="0.25"/>
    <row r="425" s="225" customFormat="1" x14ac:dyDescent="0.25"/>
    <row r="426" s="225" customFormat="1" x14ac:dyDescent="0.25"/>
    <row r="427" s="225" customFormat="1" x14ac:dyDescent="0.25"/>
    <row r="428" s="225" customFormat="1" x14ac:dyDescent="0.25"/>
    <row r="429" s="225" customFormat="1" x14ac:dyDescent="0.25"/>
    <row r="430" s="225" customFormat="1" x14ac:dyDescent="0.25"/>
    <row r="431" s="225" customFormat="1" x14ac:dyDescent="0.25"/>
    <row r="432" s="225" customFormat="1" x14ac:dyDescent="0.25"/>
    <row r="433" s="225" customFormat="1" x14ac:dyDescent="0.25"/>
    <row r="434" s="225" customFormat="1" x14ac:dyDescent="0.25"/>
    <row r="435" s="225" customFormat="1" x14ac:dyDescent="0.25"/>
    <row r="436" s="225" customFormat="1" x14ac:dyDescent="0.25"/>
    <row r="437" s="225" customFormat="1" x14ac:dyDescent="0.25"/>
    <row r="438" s="225" customFormat="1" x14ac:dyDescent="0.25"/>
    <row r="439" s="225" customFormat="1" x14ac:dyDescent="0.25"/>
    <row r="440" s="225" customFormat="1" x14ac:dyDescent="0.25"/>
    <row r="441" s="225" customFormat="1" x14ac:dyDescent="0.25"/>
    <row r="442" s="225" customFormat="1" x14ac:dyDescent="0.25"/>
    <row r="443" s="225" customFormat="1" x14ac:dyDescent="0.25"/>
    <row r="444" s="225" customFormat="1" x14ac:dyDescent="0.25"/>
    <row r="445" s="225" customFormat="1" x14ac:dyDescent="0.25"/>
    <row r="446" s="225" customFormat="1" x14ac:dyDescent="0.25"/>
    <row r="447" s="225" customFormat="1" x14ac:dyDescent="0.25"/>
    <row r="448" s="225" customFormat="1" x14ac:dyDescent="0.25"/>
    <row r="449" s="225" customFormat="1" x14ac:dyDescent="0.25"/>
    <row r="450" s="225" customFormat="1" x14ac:dyDescent="0.25"/>
    <row r="451" s="225" customFormat="1" x14ac:dyDescent="0.25"/>
    <row r="452" s="225" customFormat="1" x14ac:dyDescent="0.25"/>
    <row r="453" s="225" customFormat="1" x14ac:dyDescent="0.25"/>
    <row r="454" s="225" customFormat="1" x14ac:dyDescent="0.25"/>
    <row r="455" s="225" customFormat="1" x14ac:dyDescent="0.25"/>
    <row r="456" s="225" customFormat="1" x14ac:dyDescent="0.25"/>
    <row r="457" s="225" customFormat="1" x14ac:dyDescent="0.25"/>
    <row r="458" s="225" customFormat="1" x14ac:dyDescent="0.25"/>
    <row r="459" s="225" customFormat="1" x14ac:dyDescent="0.25"/>
    <row r="460" s="225" customFormat="1" x14ac:dyDescent="0.25"/>
    <row r="461" s="225" customFormat="1" x14ac:dyDescent="0.25"/>
    <row r="462" s="225" customFormat="1" x14ac:dyDescent="0.25"/>
    <row r="463" s="225" customFormat="1" x14ac:dyDescent="0.25"/>
    <row r="464" s="225" customFormat="1" x14ac:dyDescent="0.25"/>
    <row r="465" s="225" customFormat="1" x14ac:dyDescent="0.25"/>
    <row r="466" s="225" customFormat="1" x14ac:dyDescent="0.25"/>
    <row r="467" s="225" customFormat="1" x14ac:dyDescent="0.25"/>
    <row r="468" s="225" customFormat="1" x14ac:dyDescent="0.25"/>
    <row r="469" s="225" customFormat="1" x14ac:dyDescent="0.25"/>
    <row r="470" s="225" customFormat="1" x14ac:dyDescent="0.25"/>
    <row r="471" s="225" customFormat="1" x14ac:dyDescent="0.25"/>
    <row r="472" s="225" customFormat="1" x14ac:dyDescent="0.25"/>
    <row r="473" s="225" customFormat="1" x14ac:dyDescent="0.25"/>
    <row r="474" s="225" customFormat="1" x14ac:dyDescent="0.25"/>
    <row r="475" s="225" customFormat="1" x14ac:dyDescent="0.25"/>
    <row r="476" s="225" customFormat="1" x14ac:dyDescent="0.25"/>
    <row r="477" s="225" customFormat="1" x14ac:dyDescent="0.25"/>
    <row r="478" s="225" customFormat="1" x14ac:dyDescent="0.25"/>
    <row r="479" s="225" customFormat="1" x14ac:dyDescent="0.25"/>
    <row r="480" s="225" customFormat="1" x14ac:dyDescent="0.25"/>
    <row r="481" s="225" customFormat="1" x14ac:dyDescent="0.25"/>
    <row r="482" s="225" customFormat="1" x14ac:dyDescent="0.25"/>
    <row r="483" s="225" customFormat="1" x14ac:dyDescent="0.25"/>
    <row r="484" s="225" customFormat="1" x14ac:dyDescent="0.25"/>
    <row r="485" s="225" customFormat="1" x14ac:dyDescent="0.25"/>
    <row r="486" s="225" customFormat="1" x14ac:dyDescent="0.25"/>
    <row r="487" s="225" customFormat="1" x14ac:dyDescent="0.25"/>
    <row r="488" s="225" customFormat="1" x14ac:dyDescent="0.25"/>
    <row r="489" s="225" customFormat="1" x14ac:dyDescent="0.25"/>
    <row r="490" s="225" customFormat="1" x14ac:dyDescent="0.25"/>
    <row r="491" s="225" customFormat="1" x14ac:dyDescent="0.25"/>
    <row r="492" s="225" customFormat="1" x14ac:dyDescent="0.25"/>
    <row r="493" s="225" customFormat="1" x14ac:dyDescent="0.25"/>
    <row r="494" s="225" customFormat="1" x14ac:dyDescent="0.25"/>
    <row r="495" s="225" customFormat="1" x14ac:dyDescent="0.25"/>
    <row r="496" s="225" customFormat="1" x14ac:dyDescent="0.25"/>
    <row r="497" s="225" customFormat="1" x14ac:dyDescent="0.25"/>
    <row r="498" s="225" customFormat="1" x14ac:dyDescent="0.25"/>
    <row r="499" s="225" customFormat="1" x14ac:dyDescent="0.25"/>
    <row r="500" s="225" customFormat="1" x14ac:dyDescent="0.25"/>
  </sheetData>
  <mergeCells count="37">
    <mergeCell ref="CC8:CK9"/>
    <mergeCell ref="CL8:CL10"/>
    <mergeCell ref="CM8:CM10"/>
    <mergeCell ref="AL9:AM9"/>
    <mergeCell ref="AN9:AO9"/>
    <mergeCell ref="AP9:AT9"/>
    <mergeCell ref="AX9:AX10"/>
    <mergeCell ref="AY9:AY10"/>
    <mergeCell ref="BC9:BC10"/>
    <mergeCell ref="BJ9:BK9"/>
    <mergeCell ref="BD8:BE9"/>
    <mergeCell ref="BF8:BI9"/>
    <mergeCell ref="BJ8:BM8"/>
    <mergeCell ref="BN8:BT8"/>
    <mergeCell ref="BU8:BW9"/>
    <mergeCell ref="BX8:CA9"/>
    <mergeCell ref="BL9:BM9"/>
    <mergeCell ref="BP9:BP10"/>
    <mergeCell ref="BQ9:BQ10"/>
    <mergeCell ref="BT9:BT10"/>
    <mergeCell ref="Z8:AA9"/>
    <mergeCell ref="AB8:AE9"/>
    <mergeCell ref="AF8:AG9"/>
    <mergeCell ref="AH8:AK9"/>
    <mergeCell ref="AL8:AT8"/>
    <mergeCell ref="AU8:BC8"/>
    <mergeCell ref="V8:Y9"/>
    <mergeCell ref="A8:A10"/>
    <mergeCell ref="B8:B10"/>
    <mergeCell ref="C8:C10"/>
    <mergeCell ref="D8:D10"/>
    <mergeCell ref="E8:G9"/>
    <mergeCell ref="H8:I9"/>
    <mergeCell ref="J8:M9"/>
    <mergeCell ref="N8:O9"/>
    <mergeCell ref="P8:S9"/>
    <mergeCell ref="T8:U9"/>
  </mergeCells>
  <dataValidations count="1">
    <dataValidation type="list" allowBlank="1" showInputMessage="1" showErrorMessage="1" sqref="D11:D31" xr:uid="{944558DD-239C-4A82-9702-7D8EBB828A74}">
      <formula1>"Risk-free, IP"</formula1>
    </dataValidation>
  </dataValidation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72F97-3D75-4FC7-B5FD-543793E0FCB2}">
  <sheetPr>
    <tabColor theme="8" tint="0.59999389629810485"/>
  </sheetPr>
  <dimension ref="A1:CM500"/>
  <sheetViews>
    <sheetView workbookViewId="0">
      <selection activeCell="A3" sqref="A3"/>
    </sheetView>
  </sheetViews>
  <sheetFormatPr defaultColWidth="8.81640625" defaultRowHeight="12.5" x14ac:dyDescent="0.25"/>
  <cols>
    <col min="1" max="1" width="17.81640625" customWidth="1"/>
    <col min="2" max="2" width="17.1796875" customWidth="1"/>
    <col min="3" max="3" width="28.81640625" customWidth="1"/>
    <col min="4" max="4" width="17.81640625" customWidth="1"/>
    <col min="5" max="46" width="17.1796875" customWidth="1"/>
    <col min="47" max="55" width="13.81640625" customWidth="1"/>
    <col min="56" max="78" width="17.1796875" customWidth="1"/>
    <col min="79" max="79" width="19" customWidth="1"/>
    <col min="80" max="80" width="4.1796875" customWidth="1"/>
    <col min="81" max="89" width="19" customWidth="1"/>
    <col min="90" max="90" width="17.1796875" customWidth="1"/>
    <col min="91" max="91" width="19.1796875" customWidth="1"/>
  </cols>
  <sheetData>
    <row r="1" spans="1:91" ht="13" x14ac:dyDescent="0.3">
      <c r="A1" s="75" t="s">
        <v>141</v>
      </c>
      <c r="B1" s="75"/>
      <c r="C1" s="75"/>
      <c r="D1" s="75"/>
    </row>
    <row r="3" spans="1:91" ht="13" x14ac:dyDescent="0.3">
      <c r="A3" s="573" t="s">
        <v>395</v>
      </c>
      <c r="B3" s="15"/>
      <c r="C3" s="15"/>
      <c r="D3" s="15"/>
    </row>
    <row r="4" spans="1:91" ht="13" x14ac:dyDescent="0.3">
      <c r="A4" s="470" t="s">
        <v>396</v>
      </c>
      <c r="B4" s="15"/>
      <c r="C4" s="15"/>
      <c r="D4" s="15"/>
    </row>
    <row r="5" spans="1:91" ht="13" x14ac:dyDescent="0.3">
      <c r="A5" s="471"/>
      <c r="B5" s="15"/>
      <c r="C5" s="15"/>
      <c r="D5" s="15"/>
    </row>
    <row r="6" spans="1:91" ht="13" thickBot="1" x14ac:dyDescent="0.3">
      <c r="CM6" s="15"/>
    </row>
    <row r="7" spans="1:91" ht="14" thickTop="1" thickBot="1" x14ac:dyDescent="0.35">
      <c r="A7" t="s">
        <v>144</v>
      </c>
      <c r="E7" s="145">
        <f>SUM(E11:INDEX(E:E,ROWS(E:E)))</f>
        <v>0</v>
      </c>
      <c r="F7" s="145">
        <f>SUM(F11:INDEX(F:F,ROWS(F:F)))</f>
        <v>0</v>
      </c>
      <c r="H7" s="75" t="s">
        <v>153</v>
      </c>
      <c r="K7" s="145">
        <f>SUM(K11:INDEX(K:K,ROWS(K:K)))</f>
        <v>0</v>
      </c>
      <c r="N7" s="75" t="s">
        <v>159</v>
      </c>
      <c r="Q7" s="145">
        <f>SUM(Q11:INDEX(Q:Q,ROWS(Q:Q)))</f>
        <v>0</v>
      </c>
      <c r="T7" s="75" t="s">
        <v>164</v>
      </c>
      <c r="W7" s="145">
        <f>SUM(W11:INDEX(W:W,ROWS(W:W)))</f>
        <v>0</v>
      </c>
      <c r="Z7" s="75" t="s">
        <v>169</v>
      </c>
      <c r="AC7" s="145">
        <f>SUM(AC11:INDEX(AC:AC,ROWS(AC:AC)))</f>
        <v>0</v>
      </c>
      <c r="AF7" s="75" t="s">
        <v>174</v>
      </c>
      <c r="AI7" s="145">
        <f>SUM(AI11:INDEX(AI:AI,ROWS(AI:AI)))</f>
        <v>0</v>
      </c>
      <c r="AL7" s="75" t="s">
        <v>151</v>
      </c>
      <c r="AX7" s="145">
        <f>SUM(AX11:INDEX(AX:AX,ROWS(AX:AX)))</f>
        <v>0</v>
      </c>
      <c r="BD7" s="75" t="s">
        <v>179</v>
      </c>
      <c r="BG7" s="145">
        <f>SUM(BG11:INDEX(BG:BG,ROWS(BG:BG)))</f>
        <v>0</v>
      </c>
      <c r="BJ7" s="75" t="s">
        <v>184</v>
      </c>
      <c r="BP7" s="286">
        <f>SUM(BP11:INDEX(BP:BP,ROWS(BP:BP)))</f>
        <v>0</v>
      </c>
      <c r="BQ7" s="289"/>
      <c r="BU7" s="75" t="s">
        <v>189</v>
      </c>
      <c r="BY7" s="145">
        <f>SUM(BY11:INDEX(BY:BY,ROWS(BY:BY)))</f>
        <v>0</v>
      </c>
      <c r="CM7" s="232">
        <f ca="1">SUM(CM11:INDEX(CM:CM,ROWS(CM:CM)))</f>
        <v>0</v>
      </c>
    </row>
    <row r="8" spans="1:91" ht="21.75" customHeight="1" thickTop="1" x14ac:dyDescent="0.25">
      <c r="A8" s="785" t="s">
        <v>398</v>
      </c>
      <c r="B8" s="786" t="s">
        <v>142</v>
      </c>
      <c r="C8" s="780" t="s">
        <v>397</v>
      </c>
      <c r="D8" s="790" t="s">
        <v>412</v>
      </c>
      <c r="E8" s="770" t="s">
        <v>131</v>
      </c>
      <c r="F8" s="783"/>
      <c r="G8" s="783"/>
      <c r="H8" s="770" t="s">
        <v>154</v>
      </c>
      <c r="I8" s="771"/>
      <c r="J8" s="761" t="s">
        <v>155</v>
      </c>
      <c r="K8" s="762"/>
      <c r="L8" s="762"/>
      <c r="M8" s="762"/>
      <c r="N8" s="770" t="s">
        <v>160</v>
      </c>
      <c r="O8" s="771"/>
      <c r="P8" s="761" t="s">
        <v>161</v>
      </c>
      <c r="Q8" s="762"/>
      <c r="R8" s="762"/>
      <c r="S8" s="762"/>
      <c r="T8" s="770" t="s">
        <v>165</v>
      </c>
      <c r="U8" s="771"/>
      <c r="V8" s="761" t="s">
        <v>166</v>
      </c>
      <c r="W8" s="762"/>
      <c r="X8" s="762"/>
      <c r="Y8" s="762"/>
      <c r="Z8" s="770" t="s">
        <v>170</v>
      </c>
      <c r="AA8" s="771"/>
      <c r="AB8" s="761" t="s">
        <v>171</v>
      </c>
      <c r="AC8" s="762"/>
      <c r="AD8" s="762"/>
      <c r="AE8" s="762"/>
      <c r="AF8" s="770" t="s">
        <v>175</v>
      </c>
      <c r="AG8" s="771"/>
      <c r="AH8" s="761" t="s">
        <v>176</v>
      </c>
      <c r="AI8" s="762"/>
      <c r="AJ8" s="762"/>
      <c r="AK8" s="762"/>
      <c r="AL8" s="793" t="s">
        <v>135</v>
      </c>
      <c r="AM8" s="794"/>
      <c r="AN8" s="794"/>
      <c r="AO8" s="794"/>
      <c r="AP8" s="794"/>
      <c r="AQ8" s="794"/>
      <c r="AR8" s="794"/>
      <c r="AS8" s="794"/>
      <c r="AT8" s="795"/>
      <c r="AU8" s="777" t="s">
        <v>152</v>
      </c>
      <c r="AV8" s="777"/>
      <c r="AW8" s="777"/>
      <c r="AX8" s="777"/>
      <c r="AY8" s="777"/>
      <c r="AZ8" s="777"/>
      <c r="BA8" s="777"/>
      <c r="BB8" s="777"/>
      <c r="BC8" s="777"/>
      <c r="BD8" s="770" t="s">
        <v>180</v>
      </c>
      <c r="BE8" s="771"/>
      <c r="BF8" s="761" t="s">
        <v>181</v>
      </c>
      <c r="BG8" s="762"/>
      <c r="BH8" s="762"/>
      <c r="BI8" s="762"/>
      <c r="BJ8" s="740" t="s">
        <v>185</v>
      </c>
      <c r="BK8" s="741"/>
      <c r="BL8" s="741"/>
      <c r="BM8" s="742"/>
      <c r="BN8" s="747" t="s">
        <v>188</v>
      </c>
      <c r="BO8" s="747"/>
      <c r="BP8" s="747"/>
      <c r="BQ8" s="747"/>
      <c r="BR8" s="747"/>
      <c r="BS8" s="747"/>
      <c r="BT8" s="747"/>
      <c r="BU8" s="767" t="s">
        <v>190</v>
      </c>
      <c r="BV8" s="767"/>
      <c r="BW8" s="768"/>
      <c r="BX8" s="761" t="s">
        <v>192</v>
      </c>
      <c r="BY8" s="762"/>
      <c r="BZ8" s="762"/>
      <c r="CA8" s="763"/>
      <c r="CC8" s="753" t="s">
        <v>195</v>
      </c>
      <c r="CD8" s="754"/>
      <c r="CE8" s="754"/>
      <c r="CF8" s="754"/>
      <c r="CG8" s="754"/>
      <c r="CH8" s="754"/>
      <c r="CI8" s="754"/>
      <c r="CJ8" s="754"/>
      <c r="CK8" s="754"/>
      <c r="CL8" s="760" t="s">
        <v>196</v>
      </c>
      <c r="CM8" s="757" t="s">
        <v>197</v>
      </c>
    </row>
    <row r="9" spans="1:91" ht="12.75" customHeight="1" x14ac:dyDescent="0.25">
      <c r="A9" s="785"/>
      <c r="B9" s="786"/>
      <c r="C9" s="781"/>
      <c r="D9" s="791"/>
      <c r="E9" s="772"/>
      <c r="F9" s="784"/>
      <c r="G9" s="784"/>
      <c r="H9" s="772"/>
      <c r="I9" s="773"/>
      <c r="J9" s="764"/>
      <c r="K9" s="765"/>
      <c r="L9" s="765"/>
      <c r="M9" s="765"/>
      <c r="N9" s="772"/>
      <c r="O9" s="773"/>
      <c r="P9" s="764"/>
      <c r="Q9" s="765"/>
      <c r="R9" s="765"/>
      <c r="S9" s="765"/>
      <c r="T9" s="772"/>
      <c r="U9" s="773"/>
      <c r="V9" s="764"/>
      <c r="W9" s="765"/>
      <c r="X9" s="765"/>
      <c r="Y9" s="765"/>
      <c r="Z9" s="772"/>
      <c r="AA9" s="773"/>
      <c r="AB9" s="764"/>
      <c r="AC9" s="765"/>
      <c r="AD9" s="765"/>
      <c r="AE9" s="765"/>
      <c r="AF9" s="772"/>
      <c r="AG9" s="773"/>
      <c r="AH9" s="764"/>
      <c r="AI9" s="765"/>
      <c r="AJ9" s="765"/>
      <c r="AK9" s="765"/>
      <c r="AL9" s="789" t="s">
        <v>136</v>
      </c>
      <c r="AM9" s="788"/>
      <c r="AN9" s="787" t="s">
        <v>137</v>
      </c>
      <c r="AO9" s="788"/>
      <c r="AP9" s="774" t="s">
        <v>138</v>
      </c>
      <c r="AQ9" s="741"/>
      <c r="AR9" s="741"/>
      <c r="AS9" s="741"/>
      <c r="AT9" s="742"/>
      <c r="AU9" s="131" t="s">
        <v>145</v>
      </c>
      <c r="AV9" s="131" t="s">
        <v>146</v>
      </c>
      <c r="AW9" s="138" t="s">
        <v>147</v>
      </c>
      <c r="AX9" s="778" t="s">
        <v>143</v>
      </c>
      <c r="AY9" s="750" t="s">
        <v>149</v>
      </c>
      <c r="AZ9" s="131" t="s">
        <v>145</v>
      </c>
      <c r="BA9" s="131" t="s">
        <v>146</v>
      </c>
      <c r="BB9" s="138" t="s">
        <v>147</v>
      </c>
      <c r="BC9" s="775" t="s">
        <v>158</v>
      </c>
      <c r="BD9" s="772"/>
      <c r="BE9" s="773"/>
      <c r="BF9" s="764"/>
      <c r="BG9" s="765"/>
      <c r="BH9" s="765"/>
      <c r="BI9" s="765"/>
      <c r="BJ9" s="743" t="s">
        <v>259</v>
      </c>
      <c r="BK9" s="744"/>
      <c r="BL9" s="745" t="s">
        <v>260</v>
      </c>
      <c r="BM9" s="746"/>
      <c r="BN9" s="287" t="s">
        <v>261</v>
      </c>
      <c r="BO9" s="287" t="s">
        <v>262</v>
      </c>
      <c r="BP9" s="748" t="s">
        <v>186</v>
      </c>
      <c r="BQ9" s="750" t="s">
        <v>263</v>
      </c>
      <c r="BR9" s="287" t="s">
        <v>261</v>
      </c>
      <c r="BS9" s="287" t="s">
        <v>262</v>
      </c>
      <c r="BT9" s="751" t="s">
        <v>187</v>
      </c>
      <c r="BU9" s="769"/>
      <c r="BV9" s="744"/>
      <c r="BW9" s="746"/>
      <c r="BX9" s="764"/>
      <c r="BY9" s="765"/>
      <c r="BZ9" s="765"/>
      <c r="CA9" s="766"/>
      <c r="CC9" s="755"/>
      <c r="CD9" s="756"/>
      <c r="CE9" s="756"/>
      <c r="CF9" s="756"/>
      <c r="CG9" s="756"/>
      <c r="CH9" s="756"/>
      <c r="CI9" s="756"/>
      <c r="CJ9" s="756"/>
      <c r="CK9" s="756"/>
      <c r="CL9" s="760"/>
      <c r="CM9" s="758"/>
    </row>
    <row r="10" spans="1:91" ht="37.5" x14ac:dyDescent="0.25">
      <c r="A10" s="785"/>
      <c r="B10" s="786"/>
      <c r="C10" s="782"/>
      <c r="D10" s="792"/>
      <c r="E10" s="127" t="s">
        <v>140</v>
      </c>
      <c r="F10" s="125" t="s">
        <v>216</v>
      </c>
      <c r="G10" s="125" t="s">
        <v>134</v>
      </c>
      <c r="H10" s="127" t="s">
        <v>140</v>
      </c>
      <c r="I10" s="125" t="s">
        <v>134</v>
      </c>
      <c r="J10" s="131" t="s">
        <v>132</v>
      </c>
      <c r="K10" s="131" t="s">
        <v>156</v>
      </c>
      <c r="L10" s="131" t="s">
        <v>150</v>
      </c>
      <c r="M10" s="136" t="s">
        <v>157</v>
      </c>
      <c r="N10" s="127" t="s">
        <v>140</v>
      </c>
      <c r="O10" s="125" t="s">
        <v>134</v>
      </c>
      <c r="P10" s="131" t="s">
        <v>132</v>
      </c>
      <c r="Q10" s="131" t="s">
        <v>162</v>
      </c>
      <c r="R10" s="131" t="s">
        <v>150</v>
      </c>
      <c r="S10" s="136" t="s">
        <v>163</v>
      </c>
      <c r="T10" s="127" t="s">
        <v>140</v>
      </c>
      <c r="U10" s="125" t="s">
        <v>134</v>
      </c>
      <c r="V10" s="131" t="s">
        <v>132</v>
      </c>
      <c r="W10" s="131" t="s">
        <v>167</v>
      </c>
      <c r="X10" s="131" t="s">
        <v>150</v>
      </c>
      <c r="Y10" s="136" t="s">
        <v>168</v>
      </c>
      <c r="Z10" s="127" t="s">
        <v>140</v>
      </c>
      <c r="AA10" s="125" t="s">
        <v>134</v>
      </c>
      <c r="AB10" s="131" t="s">
        <v>132</v>
      </c>
      <c r="AC10" s="131" t="s">
        <v>172</v>
      </c>
      <c r="AD10" s="131" t="s">
        <v>150</v>
      </c>
      <c r="AE10" s="136" t="s">
        <v>173</v>
      </c>
      <c r="AF10" s="127" t="s">
        <v>140</v>
      </c>
      <c r="AG10" s="125" t="s">
        <v>134</v>
      </c>
      <c r="AH10" s="131" t="s">
        <v>132</v>
      </c>
      <c r="AI10" s="131" t="s">
        <v>177</v>
      </c>
      <c r="AJ10" s="131" t="s">
        <v>150</v>
      </c>
      <c r="AK10" s="136" t="s">
        <v>178</v>
      </c>
      <c r="AL10" s="127" t="s">
        <v>140</v>
      </c>
      <c r="AM10" s="125" t="s">
        <v>134</v>
      </c>
      <c r="AN10" s="125" t="s">
        <v>140</v>
      </c>
      <c r="AO10" s="125" t="s">
        <v>134</v>
      </c>
      <c r="AP10" s="125" t="s">
        <v>210</v>
      </c>
      <c r="AQ10" s="125" t="s">
        <v>211</v>
      </c>
      <c r="AR10" s="125" t="s">
        <v>134</v>
      </c>
      <c r="AS10" s="125" t="s">
        <v>209</v>
      </c>
      <c r="AT10" s="125" t="s">
        <v>208</v>
      </c>
      <c r="AU10" s="131" t="s">
        <v>132</v>
      </c>
      <c r="AV10" s="131" t="s">
        <v>132</v>
      </c>
      <c r="AW10" s="131" t="s">
        <v>148</v>
      </c>
      <c r="AX10" s="779"/>
      <c r="AY10" s="750"/>
      <c r="AZ10" s="131" t="s">
        <v>150</v>
      </c>
      <c r="BA10" s="131" t="s">
        <v>150</v>
      </c>
      <c r="BB10" s="131" t="s">
        <v>150</v>
      </c>
      <c r="BC10" s="776"/>
      <c r="BD10" s="127" t="s">
        <v>140</v>
      </c>
      <c r="BE10" s="125" t="s">
        <v>134</v>
      </c>
      <c r="BF10" s="131" t="s">
        <v>132</v>
      </c>
      <c r="BG10" s="131" t="s">
        <v>183</v>
      </c>
      <c r="BH10" s="131" t="s">
        <v>150</v>
      </c>
      <c r="BI10" s="136" t="s">
        <v>182</v>
      </c>
      <c r="BJ10" s="127" t="s">
        <v>140</v>
      </c>
      <c r="BK10" s="285" t="s">
        <v>134</v>
      </c>
      <c r="BL10" s="125" t="s">
        <v>140</v>
      </c>
      <c r="BM10" s="125" t="s">
        <v>134</v>
      </c>
      <c r="BN10" s="131" t="s">
        <v>132</v>
      </c>
      <c r="BO10" s="131" t="s">
        <v>132</v>
      </c>
      <c r="BP10" s="749"/>
      <c r="BQ10" s="750"/>
      <c r="BR10" s="288" t="s">
        <v>150</v>
      </c>
      <c r="BS10" s="288" t="s">
        <v>150</v>
      </c>
      <c r="BT10" s="752"/>
      <c r="BU10" s="127" t="s">
        <v>373</v>
      </c>
      <c r="BV10" s="125" t="s">
        <v>134</v>
      </c>
      <c r="BW10" s="125" t="s">
        <v>191</v>
      </c>
      <c r="BX10" s="131" t="s">
        <v>372</v>
      </c>
      <c r="BY10" s="131" t="s">
        <v>193</v>
      </c>
      <c r="BZ10" s="131" t="s">
        <v>150</v>
      </c>
      <c r="CA10" s="139" t="s">
        <v>194</v>
      </c>
      <c r="CC10" s="136" t="s">
        <v>157</v>
      </c>
      <c r="CD10" s="136" t="s">
        <v>163</v>
      </c>
      <c r="CE10" s="136" t="s">
        <v>168</v>
      </c>
      <c r="CF10" s="136" t="s">
        <v>173</v>
      </c>
      <c r="CG10" s="136" t="s">
        <v>178</v>
      </c>
      <c r="CH10" s="141" t="s">
        <v>158</v>
      </c>
      <c r="CI10" s="136" t="s">
        <v>182</v>
      </c>
      <c r="CJ10" s="136" t="s">
        <v>187</v>
      </c>
      <c r="CK10" s="136" t="s">
        <v>194</v>
      </c>
      <c r="CL10" s="760"/>
      <c r="CM10" s="759"/>
    </row>
    <row r="11" spans="1:91" s="225" customFormat="1" x14ac:dyDescent="0.25">
      <c r="A11" s="221"/>
      <c r="B11" s="222"/>
      <c r="C11" s="332" t="s">
        <v>319</v>
      </c>
      <c r="D11" s="483" t="s">
        <v>413</v>
      </c>
      <c r="E11" s="129"/>
      <c r="F11" s="130"/>
      <c r="G11" s="130"/>
      <c r="H11" s="129"/>
      <c r="I11" s="130"/>
      <c r="J11" s="135">
        <f>H11-$E11</f>
        <v>0</v>
      </c>
      <c r="K11" s="135">
        <f>MAX(J11,0)</f>
        <v>0</v>
      </c>
      <c r="L11" s="135">
        <f>I11-$G11</f>
        <v>0</v>
      </c>
      <c r="M11" s="137">
        <f>MIN(L11,0)</f>
        <v>0</v>
      </c>
      <c r="N11" s="129"/>
      <c r="O11" s="130"/>
      <c r="P11" s="135">
        <f>N11-$E11</f>
        <v>0</v>
      </c>
      <c r="Q11" s="135">
        <f>MAX(P11,0)</f>
        <v>0</v>
      </c>
      <c r="R11" s="135">
        <f>O11-$G11</f>
        <v>0</v>
      </c>
      <c r="S11" s="137">
        <f>MIN(R11,0)</f>
        <v>0</v>
      </c>
      <c r="T11" s="129"/>
      <c r="U11" s="130"/>
      <c r="V11" s="135">
        <f>T11-$E11</f>
        <v>0</v>
      </c>
      <c r="W11" s="135">
        <f>MAX(V11,0)</f>
        <v>0</v>
      </c>
      <c r="X11" s="135">
        <f>U11-$G11</f>
        <v>0</v>
      </c>
      <c r="Y11" s="137">
        <f>MIN(X11,0)</f>
        <v>0</v>
      </c>
      <c r="Z11" s="129"/>
      <c r="AA11" s="130"/>
      <c r="AB11" s="135">
        <f>Z11-$E11</f>
        <v>0</v>
      </c>
      <c r="AC11" s="135">
        <f>MAX(AB11,0)</f>
        <v>0</v>
      </c>
      <c r="AD11" s="135">
        <f>AA11-$G11</f>
        <v>0</v>
      </c>
      <c r="AE11" s="137">
        <f>MIN(AD11,0)</f>
        <v>0</v>
      </c>
      <c r="AF11" s="129"/>
      <c r="AG11" s="130"/>
      <c r="AH11" s="135">
        <f>AF11-$E11</f>
        <v>0</v>
      </c>
      <c r="AI11" s="135">
        <f>MAX(AH11,0)</f>
        <v>0</v>
      </c>
      <c r="AJ11" s="135">
        <f>AG11-$G11</f>
        <v>0</v>
      </c>
      <c r="AK11" s="137">
        <f>MIN(AJ11,0)</f>
        <v>0</v>
      </c>
      <c r="AL11" s="129"/>
      <c r="AM11" s="130"/>
      <c r="AN11" s="130"/>
      <c r="AO11" s="130"/>
      <c r="AP11" s="130"/>
      <c r="AQ11" s="130"/>
      <c r="AR11" s="130"/>
      <c r="AS11" s="130"/>
      <c r="AT11" s="130"/>
      <c r="AU11" s="132">
        <f t="shared" ref="AU11:AU31" si="0">AL11-$E11</f>
        <v>0</v>
      </c>
      <c r="AV11" s="132">
        <f t="shared" ref="AV11:AV31" si="1">AN11-$E11</f>
        <v>0</v>
      </c>
      <c r="AW11" s="132">
        <f>-((AT11-AS11)-(AQ11-AP11))</f>
        <v>0</v>
      </c>
      <c r="AX11" s="132">
        <f>MAX(AU11,AV11,AW11,0)</f>
        <v>0</v>
      </c>
      <c r="AY11" s="132" t="str">
        <f ca="1">IF(AX11&gt;0,OFFSET($AU$11,-2,MATCH(MAX(AU11:AW11),AU11:AW11,0)-1), OFFSET($AZ$11,-2,MATCH(MIN(AZ11:BB11),AZ11:BB11,0)-1))</f>
        <v>High Lapse</v>
      </c>
      <c r="AZ11" s="132">
        <f t="shared" ref="AZ11:AZ31" si="2">AM11-$G11</f>
        <v>0</v>
      </c>
      <c r="BA11" s="132">
        <f t="shared" ref="BA11:BA31" si="3">AO11-$G11</f>
        <v>0</v>
      </c>
      <c r="BB11" s="132">
        <f>AR11-$G11</f>
        <v>0</v>
      </c>
      <c r="BC11" s="132">
        <f ca="1">MIN(LOOKUP(AY11,$AZ$9:$BB$9,AZ11:BB11),0)</f>
        <v>0</v>
      </c>
      <c r="BD11" s="129"/>
      <c r="BE11" s="130"/>
      <c r="BF11" s="135">
        <f>BD11-$E11</f>
        <v>0</v>
      </c>
      <c r="BG11" s="135">
        <f>MAX(BF11,0)</f>
        <v>0</v>
      </c>
      <c r="BH11" s="135">
        <f>BE11-$G11</f>
        <v>0</v>
      </c>
      <c r="BI11" s="137">
        <f>MIN(BH11,0)</f>
        <v>0</v>
      </c>
      <c r="BJ11" s="129"/>
      <c r="BK11" s="130"/>
      <c r="BL11" s="130"/>
      <c r="BM11" s="130"/>
      <c r="BN11" s="135">
        <f>BJ11-$E11</f>
        <v>0</v>
      </c>
      <c r="BO11" s="135">
        <f>BL11-$E11</f>
        <v>0</v>
      </c>
      <c r="BP11" s="135">
        <f>MAX(BN11,BO11,0)</f>
        <v>0</v>
      </c>
      <c r="BQ11" s="132" t="str">
        <f ca="1">OFFSET($BN$11,-2,MATCH(MAX(BN11:BO11),BN11:BO11,0)-1)</f>
        <v>High conversion</v>
      </c>
      <c r="BR11" s="135">
        <f t="shared" ref="BR11:BR31" si="4">BK11-$G11</f>
        <v>0</v>
      </c>
      <c r="BS11" s="135">
        <f>BM11-$G11</f>
        <v>0</v>
      </c>
      <c r="BT11" s="132">
        <f ca="1">MIN(LOOKUP(BQ11,$BR$9:$BS$9,BR11:BS11),0)</f>
        <v>0</v>
      </c>
      <c r="BU11" s="129"/>
      <c r="BV11" s="130"/>
      <c r="BW11" s="130"/>
      <c r="BX11" s="135">
        <f>BU11</f>
        <v>0</v>
      </c>
      <c r="BY11" s="135">
        <f>MAX(BW11+BX11,0)</f>
        <v>0</v>
      </c>
      <c r="BZ11" s="135">
        <f>BV11-$G11</f>
        <v>0</v>
      </c>
      <c r="CA11" s="140">
        <f>MIN(BZ11,0)</f>
        <v>0</v>
      </c>
      <c r="CC11" s="137">
        <f t="shared" ref="CC11:CC31" si="5">M11</f>
        <v>0</v>
      </c>
      <c r="CD11" s="137">
        <f t="shared" ref="CD11:CD31" si="6">S11</f>
        <v>0</v>
      </c>
      <c r="CE11" s="137">
        <f t="shared" ref="CE11:CE31" si="7">Y11</f>
        <v>0</v>
      </c>
      <c r="CF11" s="137">
        <f t="shared" ref="CF11:CF31" si="8">AE11</f>
        <v>0</v>
      </c>
      <c r="CG11" s="137">
        <f t="shared" ref="CG11:CG31" si="9">AK11</f>
        <v>0</v>
      </c>
      <c r="CH11" s="226">
        <f t="shared" ref="CH11:CH31" ca="1" si="10">BC11</f>
        <v>0</v>
      </c>
      <c r="CI11" s="137">
        <f t="shared" ref="CI11:CI31" si="11">BI11</f>
        <v>0</v>
      </c>
      <c r="CJ11" s="137">
        <f ca="1">BT11</f>
        <v>0</v>
      </c>
      <c r="CK11" s="137">
        <f>CA11</f>
        <v>0</v>
      </c>
      <c r="CL11" s="227">
        <f t="array" aca="1" ref="CL11" ca="1">-((MMULT(MMULT(CC11:CK11,CorrMatrix1),TRANSPOSE(CC11:CK11)))^0.5)</f>
        <v>0</v>
      </c>
      <c r="CM11" s="144">
        <f t="shared" ref="CM11:CM31" ca="1" si="12">MAX(G11+CL11,0)</f>
        <v>0</v>
      </c>
    </row>
    <row r="12" spans="1:91" s="225" customFormat="1" x14ac:dyDescent="0.25">
      <c r="A12" s="228"/>
      <c r="B12" s="222"/>
      <c r="C12" s="223"/>
      <c r="D12" s="224"/>
      <c r="E12" s="129"/>
      <c r="F12" s="130"/>
      <c r="G12" s="130"/>
      <c r="H12" s="129"/>
      <c r="I12" s="130"/>
      <c r="J12" s="135">
        <f t="shared" ref="J12:J31" si="13">H12-$E12</f>
        <v>0</v>
      </c>
      <c r="K12" s="135">
        <f t="shared" ref="K12:K31" si="14">MAX(J12,0)</f>
        <v>0</v>
      </c>
      <c r="L12" s="135">
        <f t="shared" ref="L12:L31" si="15">I12-$G12</f>
        <v>0</v>
      </c>
      <c r="M12" s="137">
        <f t="shared" ref="M12:M31" si="16">MIN(L12,0)</f>
        <v>0</v>
      </c>
      <c r="N12" s="129"/>
      <c r="O12" s="130"/>
      <c r="P12" s="135">
        <f t="shared" ref="P12:P31" si="17">N12-$E12</f>
        <v>0</v>
      </c>
      <c r="Q12" s="135">
        <f t="shared" ref="Q12:Q31" si="18">MAX(P12,0)</f>
        <v>0</v>
      </c>
      <c r="R12" s="135">
        <f t="shared" ref="R12:R31" si="19">O12-$G12</f>
        <v>0</v>
      </c>
      <c r="S12" s="137">
        <f t="shared" ref="S12:S31" si="20">MIN(R12,0)</f>
        <v>0</v>
      </c>
      <c r="T12" s="129"/>
      <c r="U12" s="130"/>
      <c r="V12" s="135">
        <f t="shared" ref="V12:V31" si="21">T12-$E12</f>
        <v>0</v>
      </c>
      <c r="W12" s="135">
        <f t="shared" ref="W12:W31" si="22">MAX(V12,0)</f>
        <v>0</v>
      </c>
      <c r="X12" s="135">
        <f t="shared" ref="X12:X31" si="23">U12-$G12</f>
        <v>0</v>
      </c>
      <c r="Y12" s="137">
        <f t="shared" ref="Y12:Y31" si="24">MIN(X12,0)</f>
        <v>0</v>
      </c>
      <c r="Z12" s="129"/>
      <c r="AA12" s="130"/>
      <c r="AB12" s="135">
        <f t="shared" ref="AB12:AB31" si="25">Z12-$E12</f>
        <v>0</v>
      </c>
      <c r="AC12" s="135">
        <f t="shared" ref="AC12:AC31" si="26">MAX(AB12,0)</f>
        <v>0</v>
      </c>
      <c r="AD12" s="135">
        <f t="shared" ref="AD12:AD31" si="27">AA12-$G12</f>
        <v>0</v>
      </c>
      <c r="AE12" s="137">
        <f t="shared" ref="AE12:AE31" si="28">MIN(AD12,0)</f>
        <v>0</v>
      </c>
      <c r="AF12" s="129"/>
      <c r="AG12" s="130"/>
      <c r="AH12" s="135">
        <f t="shared" ref="AH12:AH31" si="29">AF12-$E12</f>
        <v>0</v>
      </c>
      <c r="AI12" s="135">
        <f t="shared" ref="AI12:AI31" si="30">MAX(AH12,0)</f>
        <v>0</v>
      </c>
      <c r="AJ12" s="135">
        <f t="shared" ref="AJ12:AJ31" si="31">AG12-$G12</f>
        <v>0</v>
      </c>
      <c r="AK12" s="137">
        <f t="shared" ref="AK12:AK31" si="32">MIN(AJ12,0)</f>
        <v>0</v>
      </c>
      <c r="AL12" s="129"/>
      <c r="AM12" s="130"/>
      <c r="AN12" s="130"/>
      <c r="AO12" s="130"/>
      <c r="AP12" s="130"/>
      <c r="AQ12" s="130"/>
      <c r="AR12" s="130"/>
      <c r="AS12" s="130"/>
      <c r="AT12" s="130"/>
      <c r="AU12" s="132">
        <f t="shared" si="0"/>
        <v>0</v>
      </c>
      <c r="AV12" s="132">
        <f t="shared" si="1"/>
        <v>0</v>
      </c>
      <c r="AW12" s="132">
        <f t="shared" ref="AW12:AW31" si="33">-((AT12-AS12)-(AQ12-AP12))</f>
        <v>0</v>
      </c>
      <c r="AX12" s="132">
        <f t="shared" ref="AX12:AX31" si="34">MAX(AU12,AV12,AW12,0)</f>
        <v>0</v>
      </c>
      <c r="AY12" s="132" t="str">
        <f t="shared" ref="AY12:AY31" ca="1" si="35">IF(AX12&gt;0,OFFSET($AU$11,-2,MATCH(MAX(AU12:AW12),AU12:AW12,0)-1), OFFSET($AZ$11,-2,MATCH(MIN(AZ12:BB12),AZ12:BB12,0)-1))</f>
        <v>High Lapse</v>
      </c>
      <c r="AZ12" s="132">
        <f t="shared" si="2"/>
        <v>0</v>
      </c>
      <c r="BA12" s="132">
        <f t="shared" si="3"/>
        <v>0</v>
      </c>
      <c r="BB12" s="132">
        <f>AR12-$G12</f>
        <v>0</v>
      </c>
      <c r="BC12" s="132">
        <f t="shared" ref="BC12:BC31" ca="1" si="36">MIN(LOOKUP(AY12,$AZ$9:$BB$9,AZ12:BB12),0)</f>
        <v>0</v>
      </c>
      <c r="BD12" s="129"/>
      <c r="BE12" s="130"/>
      <c r="BF12" s="135">
        <f t="shared" ref="BF12:BF31" si="37">BD12-$E12</f>
        <v>0</v>
      </c>
      <c r="BG12" s="135">
        <f t="shared" ref="BG12:BG31" si="38">MAX(BF12,0)</f>
        <v>0</v>
      </c>
      <c r="BH12" s="135">
        <f t="shared" ref="BH12:BH31" si="39">BE12-$G12</f>
        <v>0</v>
      </c>
      <c r="BI12" s="137">
        <f t="shared" ref="BI12:BI31" si="40">MIN(BH12,0)</f>
        <v>0</v>
      </c>
      <c r="BJ12" s="129"/>
      <c r="BK12" s="130"/>
      <c r="BL12" s="130"/>
      <c r="BM12" s="130"/>
      <c r="BN12" s="135">
        <f t="shared" ref="BN12:BN31" si="41">BJ12-$E12</f>
        <v>0</v>
      </c>
      <c r="BO12" s="135">
        <f t="shared" ref="BO12:BO31" si="42">BL12-$E12</f>
        <v>0</v>
      </c>
      <c r="BP12" s="135">
        <f t="shared" ref="BP12:BP31" si="43">MAX(BN12,BO12,0)</f>
        <v>0</v>
      </c>
      <c r="BQ12" s="132" t="str">
        <f t="shared" ref="BQ12:BQ31" ca="1" si="44">OFFSET($BN$11,-2,MATCH(MAX(BN12:BO12),BN12:BO12,0)-1)</f>
        <v>High conversion</v>
      </c>
      <c r="BR12" s="135">
        <f t="shared" si="4"/>
        <v>0</v>
      </c>
      <c r="BS12" s="135">
        <f>BM12-$G12</f>
        <v>0</v>
      </c>
      <c r="BT12" s="132">
        <f t="shared" ref="BT12:BT31" ca="1" si="45">MIN(LOOKUP(BQ12,$BR$9:$BS$9,BR12:BS12),0)</f>
        <v>0</v>
      </c>
      <c r="BU12" s="129"/>
      <c r="BV12" s="130"/>
      <c r="BW12" s="130"/>
      <c r="BX12" s="135">
        <f t="shared" ref="BX12:BX31" si="46">BU12</f>
        <v>0</v>
      </c>
      <c r="BY12" s="135">
        <f t="shared" ref="BY12:BY31" si="47">MAX(BW12+BX12,0)</f>
        <v>0</v>
      </c>
      <c r="BZ12" s="135">
        <f t="shared" ref="BZ12:BZ31" si="48">BV12-$G12</f>
        <v>0</v>
      </c>
      <c r="CA12" s="140">
        <f t="shared" ref="CA12:CA31" si="49">MIN(BZ12,0)</f>
        <v>0</v>
      </c>
      <c r="CC12" s="137">
        <f t="shared" si="5"/>
        <v>0</v>
      </c>
      <c r="CD12" s="137">
        <f t="shared" si="6"/>
        <v>0</v>
      </c>
      <c r="CE12" s="137">
        <f t="shared" si="7"/>
        <v>0</v>
      </c>
      <c r="CF12" s="137">
        <f t="shared" si="8"/>
        <v>0</v>
      </c>
      <c r="CG12" s="137">
        <f t="shared" si="9"/>
        <v>0</v>
      </c>
      <c r="CH12" s="226">
        <f t="shared" ca="1" si="10"/>
        <v>0</v>
      </c>
      <c r="CI12" s="137">
        <f t="shared" si="11"/>
        <v>0</v>
      </c>
      <c r="CJ12" s="137">
        <f t="shared" ref="CJ12:CJ31" ca="1" si="50">BT12</f>
        <v>0</v>
      </c>
      <c r="CK12" s="137">
        <f t="shared" ref="CK12:CK31" si="51">CA12</f>
        <v>0</v>
      </c>
      <c r="CL12" s="227">
        <f t="array" aca="1" ref="CL12" ca="1">-((MMULT(MMULT(CC12:CK12,CorrMatrix1),TRANSPOSE(CC12:CK12)))^0.5)</f>
        <v>0</v>
      </c>
      <c r="CM12" s="144">
        <f t="shared" ca="1" si="12"/>
        <v>0</v>
      </c>
    </row>
    <row r="13" spans="1:91" s="225" customFormat="1" x14ac:dyDescent="0.25">
      <c r="A13" s="221"/>
      <c r="B13" s="222"/>
      <c r="C13" s="223"/>
      <c r="D13" s="224"/>
      <c r="E13" s="129"/>
      <c r="F13" s="130"/>
      <c r="G13" s="130"/>
      <c r="H13" s="129"/>
      <c r="I13" s="130"/>
      <c r="J13" s="135">
        <f t="shared" si="13"/>
        <v>0</v>
      </c>
      <c r="K13" s="135">
        <f t="shared" si="14"/>
        <v>0</v>
      </c>
      <c r="L13" s="135">
        <f t="shared" si="15"/>
        <v>0</v>
      </c>
      <c r="M13" s="137">
        <f t="shared" si="16"/>
        <v>0</v>
      </c>
      <c r="N13" s="129"/>
      <c r="O13" s="130"/>
      <c r="P13" s="135">
        <f t="shared" si="17"/>
        <v>0</v>
      </c>
      <c r="Q13" s="135">
        <f t="shared" si="18"/>
        <v>0</v>
      </c>
      <c r="R13" s="135">
        <f t="shared" si="19"/>
        <v>0</v>
      </c>
      <c r="S13" s="137">
        <f t="shared" si="20"/>
        <v>0</v>
      </c>
      <c r="T13" s="129"/>
      <c r="U13" s="130"/>
      <c r="V13" s="135">
        <f t="shared" si="21"/>
        <v>0</v>
      </c>
      <c r="W13" s="135">
        <f t="shared" si="22"/>
        <v>0</v>
      </c>
      <c r="X13" s="135">
        <f t="shared" si="23"/>
        <v>0</v>
      </c>
      <c r="Y13" s="137">
        <f t="shared" si="24"/>
        <v>0</v>
      </c>
      <c r="Z13" s="129"/>
      <c r="AA13" s="130"/>
      <c r="AB13" s="135">
        <f t="shared" si="25"/>
        <v>0</v>
      </c>
      <c r="AC13" s="135">
        <f t="shared" si="26"/>
        <v>0</v>
      </c>
      <c r="AD13" s="135">
        <f t="shared" si="27"/>
        <v>0</v>
      </c>
      <c r="AE13" s="137">
        <f t="shared" si="28"/>
        <v>0</v>
      </c>
      <c r="AF13" s="129"/>
      <c r="AG13" s="130"/>
      <c r="AH13" s="135">
        <f t="shared" si="29"/>
        <v>0</v>
      </c>
      <c r="AI13" s="135">
        <f t="shared" si="30"/>
        <v>0</v>
      </c>
      <c r="AJ13" s="135">
        <f t="shared" si="31"/>
        <v>0</v>
      </c>
      <c r="AK13" s="137">
        <f t="shared" si="32"/>
        <v>0</v>
      </c>
      <c r="AL13" s="129"/>
      <c r="AM13" s="130"/>
      <c r="AN13" s="130"/>
      <c r="AO13" s="130"/>
      <c r="AP13" s="130"/>
      <c r="AQ13" s="130"/>
      <c r="AR13" s="130"/>
      <c r="AS13" s="130"/>
      <c r="AT13" s="130"/>
      <c r="AU13" s="132">
        <f t="shared" si="0"/>
        <v>0</v>
      </c>
      <c r="AV13" s="132">
        <f t="shared" si="1"/>
        <v>0</v>
      </c>
      <c r="AW13" s="132">
        <f t="shared" si="33"/>
        <v>0</v>
      </c>
      <c r="AX13" s="132">
        <f t="shared" si="34"/>
        <v>0</v>
      </c>
      <c r="AY13" s="132" t="str">
        <f t="shared" ca="1" si="35"/>
        <v>High Lapse</v>
      </c>
      <c r="AZ13" s="132">
        <f t="shared" si="2"/>
        <v>0</v>
      </c>
      <c r="BA13" s="132">
        <f t="shared" si="3"/>
        <v>0</v>
      </c>
      <c r="BB13" s="132">
        <f t="shared" ref="BB13:BB31" si="52">AR13-$G13</f>
        <v>0</v>
      </c>
      <c r="BC13" s="132">
        <f t="shared" ca="1" si="36"/>
        <v>0</v>
      </c>
      <c r="BD13" s="129"/>
      <c r="BE13" s="130"/>
      <c r="BF13" s="135">
        <f t="shared" si="37"/>
        <v>0</v>
      </c>
      <c r="BG13" s="135">
        <f t="shared" si="38"/>
        <v>0</v>
      </c>
      <c r="BH13" s="135">
        <f t="shared" si="39"/>
        <v>0</v>
      </c>
      <c r="BI13" s="137">
        <f t="shared" si="40"/>
        <v>0</v>
      </c>
      <c r="BJ13" s="129"/>
      <c r="BK13" s="130"/>
      <c r="BL13" s="130"/>
      <c r="BM13" s="130"/>
      <c r="BN13" s="135">
        <f t="shared" si="41"/>
        <v>0</v>
      </c>
      <c r="BO13" s="135">
        <f t="shared" si="42"/>
        <v>0</v>
      </c>
      <c r="BP13" s="135">
        <f t="shared" si="43"/>
        <v>0</v>
      </c>
      <c r="BQ13" s="132" t="str">
        <f t="shared" ca="1" si="44"/>
        <v>High conversion</v>
      </c>
      <c r="BR13" s="135">
        <f t="shared" si="4"/>
        <v>0</v>
      </c>
      <c r="BS13" s="135">
        <f t="shared" ref="BS13:BS31" si="53">BM13-$G13</f>
        <v>0</v>
      </c>
      <c r="BT13" s="132">
        <f t="shared" ca="1" si="45"/>
        <v>0</v>
      </c>
      <c r="BU13" s="129"/>
      <c r="BV13" s="130"/>
      <c r="BW13" s="130"/>
      <c r="BX13" s="135">
        <f t="shared" si="46"/>
        <v>0</v>
      </c>
      <c r="BY13" s="135">
        <f t="shared" si="47"/>
        <v>0</v>
      </c>
      <c r="BZ13" s="135">
        <f t="shared" si="48"/>
        <v>0</v>
      </c>
      <c r="CA13" s="140">
        <f t="shared" si="49"/>
        <v>0</v>
      </c>
      <c r="CC13" s="137">
        <f t="shared" si="5"/>
        <v>0</v>
      </c>
      <c r="CD13" s="137">
        <f t="shared" si="6"/>
        <v>0</v>
      </c>
      <c r="CE13" s="137">
        <f t="shared" si="7"/>
        <v>0</v>
      </c>
      <c r="CF13" s="137">
        <f t="shared" si="8"/>
        <v>0</v>
      </c>
      <c r="CG13" s="137">
        <f t="shared" si="9"/>
        <v>0</v>
      </c>
      <c r="CH13" s="226">
        <f t="shared" ca="1" si="10"/>
        <v>0</v>
      </c>
      <c r="CI13" s="137">
        <f t="shared" si="11"/>
        <v>0</v>
      </c>
      <c r="CJ13" s="137">
        <f t="shared" ca="1" si="50"/>
        <v>0</v>
      </c>
      <c r="CK13" s="137">
        <f t="shared" si="51"/>
        <v>0</v>
      </c>
      <c r="CL13" s="227">
        <f t="array" aca="1" ref="CL13" ca="1">-((MMULT(MMULT(CC13:CK13,CorrMatrix1),TRANSPOSE(CC13:CK13)))^0.5)</f>
        <v>0</v>
      </c>
      <c r="CM13" s="144">
        <f t="shared" ca="1" si="12"/>
        <v>0</v>
      </c>
    </row>
    <row r="14" spans="1:91" s="225" customFormat="1" x14ac:dyDescent="0.25">
      <c r="A14" s="229"/>
      <c r="B14" s="230"/>
      <c r="C14" s="231"/>
      <c r="D14" s="224"/>
      <c r="E14" s="129"/>
      <c r="F14" s="130"/>
      <c r="G14" s="130"/>
      <c r="H14" s="129"/>
      <c r="I14" s="130"/>
      <c r="J14" s="135">
        <f t="shared" si="13"/>
        <v>0</v>
      </c>
      <c r="K14" s="135">
        <f t="shared" si="14"/>
        <v>0</v>
      </c>
      <c r="L14" s="135">
        <f t="shared" si="15"/>
        <v>0</v>
      </c>
      <c r="M14" s="137">
        <f t="shared" si="16"/>
        <v>0</v>
      </c>
      <c r="N14" s="129"/>
      <c r="O14" s="130"/>
      <c r="P14" s="135">
        <f t="shared" si="17"/>
        <v>0</v>
      </c>
      <c r="Q14" s="135">
        <f t="shared" si="18"/>
        <v>0</v>
      </c>
      <c r="R14" s="135">
        <f t="shared" si="19"/>
        <v>0</v>
      </c>
      <c r="S14" s="137">
        <f t="shared" si="20"/>
        <v>0</v>
      </c>
      <c r="T14" s="129"/>
      <c r="U14" s="130"/>
      <c r="V14" s="135">
        <f t="shared" si="21"/>
        <v>0</v>
      </c>
      <c r="W14" s="135">
        <f t="shared" si="22"/>
        <v>0</v>
      </c>
      <c r="X14" s="135">
        <f t="shared" si="23"/>
        <v>0</v>
      </c>
      <c r="Y14" s="137">
        <f t="shared" si="24"/>
        <v>0</v>
      </c>
      <c r="Z14" s="129"/>
      <c r="AA14" s="130"/>
      <c r="AB14" s="135">
        <f t="shared" si="25"/>
        <v>0</v>
      </c>
      <c r="AC14" s="135">
        <f t="shared" si="26"/>
        <v>0</v>
      </c>
      <c r="AD14" s="135">
        <f t="shared" si="27"/>
        <v>0</v>
      </c>
      <c r="AE14" s="137">
        <f t="shared" si="28"/>
        <v>0</v>
      </c>
      <c r="AF14" s="129"/>
      <c r="AG14" s="130"/>
      <c r="AH14" s="135">
        <f t="shared" si="29"/>
        <v>0</v>
      </c>
      <c r="AI14" s="135">
        <f t="shared" si="30"/>
        <v>0</v>
      </c>
      <c r="AJ14" s="135">
        <f t="shared" si="31"/>
        <v>0</v>
      </c>
      <c r="AK14" s="137">
        <f t="shared" si="32"/>
        <v>0</v>
      </c>
      <c r="AL14" s="129"/>
      <c r="AM14" s="130"/>
      <c r="AN14" s="130"/>
      <c r="AO14" s="130"/>
      <c r="AP14" s="130"/>
      <c r="AQ14" s="130"/>
      <c r="AR14" s="130"/>
      <c r="AS14" s="130"/>
      <c r="AT14" s="130"/>
      <c r="AU14" s="132">
        <f t="shared" si="0"/>
        <v>0</v>
      </c>
      <c r="AV14" s="132">
        <f t="shared" si="1"/>
        <v>0</v>
      </c>
      <c r="AW14" s="132">
        <f t="shared" si="33"/>
        <v>0</v>
      </c>
      <c r="AX14" s="132">
        <f t="shared" si="34"/>
        <v>0</v>
      </c>
      <c r="AY14" s="132" t="str">
        <f t="shared" ca="1" si="35"/>
        <v>High Lapse</v>
      </c>
      <c r="AZ14" s="132">
        <f t="shared" si="2"/>
        <v>0</v>
      </c>
      <c r="BA14" s="132">
        <f t="shared" si="3"/>
        <v>0</v>
      </c>
      <c r="BB14" s="132">
        <f t="shared" si="52"/>
        <v>0</v>
      </c>
      <c r="BC14" s="132">
        <f t="shared" ca="1" si="36"/>
        <v>0</v>
      </c>
      <c r="BD14" s="129"/>
      <c r="BE14" s="130"/>
      <c r="BF14" s="135">
        <f t="shared" si="37"/>
        <v>0</v>
      </c>
      <c r="BG14" s="135">
        <f t="shared" si="38"/>
        <v>0</v>
      </c>
      <c r="BH14" s="135">
        <f t="shared" si="39"/>
        <v>0</v>
      </c>
      <c r="BI14" s="137">
        <f t="shared" si="40"/>
        <v>0</v>
      </c>
      <c r="BJ14" s="129"/>
      <c r="BK14" s="130"/>
      <c r="BL14" s="130"/>
      <c r="BM14" s="130"/>
      <c r="BN14" s="135">
        <f t="shared" si="41"/>
        <v>0</v>
      </c>
      <c r="BO14" s="135">
        <f t="shared" si="42"/>
        <v>0</v>
      </c>
      <c r="BP14" s="135">
        <f t="shared" si="43"/>
        <v>0</v>
      </c>
      <c r="BQ14" s="132" t="str">
        <f t="shared" ca="1" si="44"/>
        <v>High conversion</v>
      </c>
      <c r="BR14" s="135">
        <f t="shared" si="4"/>
        <v>0</v>
      </c>
      <c r="BS14" s="135">
        <f t="shared" si="53"/>
        <v>0</v>
      </c>
      <c r="BT14" s="132">
        <f t="shared" ca="1" si="45"/>
        <v>0</v>
      </c>
      <c r="BU14" s="129"/>
      <c r="BV14" s="130"/>
      <c r="BW14" s="130"/>
      <c r="BX14" s="135">
        <f t="shared" si="46"/>
        <v>0</v>
      </c>
      <c r="BY14" s="135">
        <f t="shared" si="47"/>
        <v>0</v>
      </c>
      <c r="BZ14" s="135">
        <f t="shared" si="48"/>
        <v>0</v>
      </c>
      <c r="CA14" s="140">
        <f t="shared" si="49"/>
        <v>0</v>
      </c>
      <c r="CC14" s="137">
        <f t="shared" si="5"/>
        <v>0</v>
      </c>
      <c r="CD14" s="137">
        <f t="shared" si="6"/>
        <v>0</v>
      </c>
      <c r="CE14" s="137">
        <f t="shared" si="7"/>
        <v>0</v>
      </c>
      <c r="CF14" s="137">
        <f t="shared" si="8"/>
        <v>0</v>
      </c>
      <c r="CG14" s="137">
        <f t="shared" si="9"/>
        <v>0</v>
      </c>
      <c r="CH14" s="226">
        <f t="shared" ca="1" si="10"/>
        <v>0</v>
      </c>
      <c r="CI14" s="137">
        <f t="shared" si="11"/>
        <v>0</v>
      </c>
      <c r="CJ14" s="137">
        <f t="shared" ca="1" si="50"/>
        <v>0</v>
      </c>
      <c r="CK14" s="137">
        <f t="shared" si="51"/>
        <v>0</v>
      </c>
      <c r="CL14" s="227">
        <f t="array" aca="1" ref="CL14" ca="1">-((MMULT(MMULT(CC14:CK14,CorrMatrix1),TRANSPOSE(CC14:CK14)))^0.5)</f>
        <v>0</v>
      </c>
      <c r="CM14" s="144">
        <f t="shared" ca="1" si="12"/>
        <v>0</v>
      </c>
    </row>
    <row r="15" spans="1:91" s="225" customFormat="1" x14ac:dyDescent="0.25">
      <c r="A15" s="229"/>
      <c r="B15" s="230"/>
      <c r="C15" s="231"/>
      <c r="D15" s="224"/>
      <c r="E15" s="129"/>
      <c r="F15" s="130"/>
      <c r="G15" s="130"/>
      <c r="H15" s="129"/>
      <c r="I15" s="130"/>
      <c r="J15" s="135">
        <f t="shared" si="13"/>
        <v>0</v>
      </c>
      <c r="K15" s="135">
        <f t="shared" si="14"/>
        <v>0</v>
      </c>
      <c r="L15" s="135">
        <f t="shared" si="15"/>
        <v>0</v>
      </c>
      <c r="M15" s="137">
        <f t="shared" si="16"/>
        <v>0</v>
      </c>
      <c r="N15" s="129"/>
      <c r="O15" s="130"/>
      <c r="P15" s="135">
        <f t="shared" si="17"/>
        <v>0</v>
      </c>
      <c r="Q15" s="135">
        <f t="shared" si="18"/>
        <v>0</v>
      </c>
      <c r="R15" s="135">
        <f t="shared" si="19"/>
        <v>0</v>
      </c>
      <c r="S15" s="137">
        <f t="shared" si="20"/>
        <v>0</v>
      </c>
      <c r="T15" s="129"/>
      <c r="U15" s="130"/>
      <c r="V15" s="135">
        <f t="shared" si="21"/>
        <v>0</v>
      </c>
      <c r="W15" s="135">
        <f t="shared" si="22"/>
        <v>0</v>
      </c>
      <c r="X15" s="135">
        <f t="shared" si="23"/>
        <v>0</v>
      </c>
      <c r="Y15" s="137">
        <f t="shared" si="24"/>
        <v>0</v>
      </c>
      <c r="Z15" s="129"/>
      <c r="AA15" s="130"/>
      <c r="AB15" s="135">
        <f t="shared" si="25"/>
        <v>0</v>
      </c>
      <c r="AC15" s="135">
        <f t="shared" si="26"/>
        <v>0</v>
      </c>
      <c r="AD15" s="135">
        <f t="shared" si="27"/>
        <v>0</v>
      </c>
      <c r="AE15" s="137">
        <f t="shared" si="28"/>
        <v>0</v>
      </c>
      <c r="AF15" s="129"/>
      <c r="AG15" s="130"/>
      <c r="AH15" s="135">
        <f t="shared" si="29"/>
        <v>0</v>
      </c>
      <c r="AI15" s="135">
        <f t="shared" si="30"/>
        <v>0</v>
      </c>
      <c r="AJ15" s="135">
        <f t="shared" si="31"/>
        <v>0</v>
      </c>
      <c r="AK15" s="137">
        <f t="shared" si="32"/>
        <v>0</v>
      </c>
      <c r="AL15" s="129"/>
      <c r="AM15" s="130"/>
      <c r="AN15" s="130"/>
      <c r="AO15" s="130"/>
      <c r="AP15" s="130"/>
      <c r="AQ15" s="130"/>
      <c r="AR15" s="130"/>
      <c r="AS15" s="130"/>
      <c r="AT15" s="130"/>
      <c r="AU15" s="132">
        <f t="shared" si="0"/>
        <v>0</v>
      </c>
      <c r="AV15" s="132">
        <f t="shared" si="1"/>
        <v>0</v>
      </c>
      <c r="AW15" s="132">
        <f t="shared" si="33"/>
        <v>0</v>
      </c>
      <c r="AX15" s="132">
        <f t="shared" si="34"/>
        <v>0</v>
      </c>
      <c r="AY15" s="132" t="str">
        <f t="shared" ca="1" si="35"/>
        <v>High Lapse</v>
      </c>
      <c r="AZ15" s="132">
        <f t="shared" si="2"/>
        <v>0</v>
      </c>
      <c r="BA15" s="132">
        <f t="shared" si="3"/>
        <v>0</v>
      </c>
      <c r="BB15" s="132">
        <f t="shared" si="52"/>
        <v>0</v>
      </c>
      <c r="BC15" s="132">
        <f t="shared" ca="1" si="36"/>
        <v>0</v>
      </c>
      <c r="BD15" s="129"/>
      <c r="BE15" s="130"/>
      <c r="BF15" s="135">
        <f t="shared" si="37"/>
        <v>0</v>
      </c>
      <c r="BG15" s="135">
        <f t="shared" si="38"/>
        <v>0</v>
      </c>
      <c r="BH15" s="135">
        <f t="shared" si="39"/>
        <v>0</v>
      </c>
      <c r="BI15" s="137">
        <f t="shared" si="40"/>
        <v>0</v>
      </c>
      <c r="BJ15" s="129"/>
      <c r="BK15" s="130"/>
      <c r="BL15" s="130"/>
      <c r="BM15" s="130"/>
      <c r="BN15" s="135">
        <f t="shared" si="41"/>
        <v>0</v>
      </c>
      <c r="BO15" s="135">
        <f t="shared" si="42"/>
        <v>0</v>
      </c>
      <c r="BP15" s="135">
        <f t="shared" si="43"/>
        <v>0</v>
      </c>
      <c r="BQ15" s="132" t="str">
        <f t="shared" ca="1" si="44"/>
        <v>High conversion</v>
      </c>
      <c r="BR15" s="135">
        <f t="shared" si="4"/>
        <v>0</v>
      </c>
      <c r="BS15" s="135">
        <f t="shared" si="53"/>
        <v>0</v>
      </c>
      <c r="BT15" s="132">
        <f t="shared" ca="1" si="45"/>
        <v>0</v>
      </c>
      <c r="BU15" s="129"/>
      <c r="BV15" s="130"/>
      <c r="BW15" s="130"/>
      <c r="BX15" s="135">
        <f t="shared" si="46"/>
        <v>0</v>
      </c>
      <c r="BY15" s="135">
        <f t="shared" si="47"/>
        <v>0</v>
      </c>
      <c r="BZ15" s="135">
        <f t="shared" si="48"/>
        <v>0</v>
      </c>
      <c r="CA15" s="140">
        <f t="shared" si="49"/>
        <v>0</v>
      </c>
      <c r="CC15" s="137">
        <f t="shared" si="5"/>
        <v>0</v>
      </c>
      <c r="CD15" s="137">
        <f t="shared" si="6"/>
        <v>0</v>
      </c>
      <c r="CE15" s="137">
        <f t="shared" si="7"/>
        <v>0</v>
      </c>
      <c r="CF15" s="137">
        <f t="shared" si="8"/>
        <v>0</v>
      </c>
      <c r="CG15" s="137">
        <f t="shared" si="9"/>
        <v>0</v>
      </c>
      <c r="CH15" s="226">
        <f t="shared" ca="1" si="10"/>
        <v>0</v>
      </c>
      <c r="CI15" s="137">
        <f t="shared" si="11"/>
        <v>0</v>
      </c>
      <c r="CJ15" s="137">
        <f t="shared" ca="1" si="50"/>
        <v>0</v>
      </c>
      <c r="CK15" s="137">
        <f t="shared" si="51"/>
        <v>0</v>
      </c>
      <c r="CL15" s="227">
        <f t="array" aca="1" ref="CL15" ca="1">-((MMULT(MMULT(CC15:CK15,CorrMatrix1),TRANSPOSE(CC15:CK15)))^0.5)</f>
        <v>0</v>
      </c>
      <c r="CM15" s="144">
        <f t="shared" ca="1" si="12"/>
        <v>0</v>
      </c>
    </row>
    <row r="16" spans="1:91" s="225" customFormat="1" x14ac:dyDescent="0.25">
      <c r="A16" s="229"/>
      <c r="B16" s="230"/>
      <c r="C16" s="231"/>
      <c r="D16" s="224"/>
      <c r="E16" s="129"/>
      <c r="F16" s="130"/>
      <c r="G16" s="130"/>
      <c r="H16" s="129"/>
      <c r="I16" s="130"/>
      <c r="J16" s="135">
        <f t="shared" si="13"/>
        <v>0</v>
      </c>
      <c r="K16" s="135">
        <f t="shared" si="14"/>
        <v>0</v>
      </c>
      <c r="L16" s="135">
        <f t="shared" si="15"/>
        <v>0</v>
      </c>
      <c r="M16" s="137">
        <f t="shared" si="16"/>
        <v>0</v>
      </c>
      <c r="N16" s="129"/>
      <c r="O16" s="130"/>
      <c r="P16" s="135">
        <f t="shared" si="17"/>
        <v>0</v>
      </c>
      <c r="Q16" s="135">
        <f t="shared" si="18"/>
        <v>0</v>
      </c>
      <c r="R16" s="135">
        <f t="shared" si="19"/>
        <v>0</v>
      </c>
      <c r="S16" s="137">
        <f t="shared" si="20"/>
        <v>0</v>
      </c>
      <c r="T16" s="129"/>
      <c r="U16" s="130"/>
      <c r="V16" s="135">
        <f t="shared" si="21"/>
        <v>0</v>
      </c>
      <c r="W16" s="135">
        <f t="shared" si="22"/>
        <v>0</v>
      </c>
      <c r="X16" s="135">
        <f t="shared" si="23"/>
        <v>0</v>
      </c>
      <c r="Y16" s="137">
        <f t="shared" si="24"/>
        <v>0</v>
      </c>
      <c r="Z16" s="129"/>
      <c r="AA16" s="130"/>
      <c r="AB16" s="135">
        <f t="shared" si="25"/>
        <v>0</v>
      </c>
      <c r="AC16" s="135">
        <f t="shared" si="26"/>
        <v>0</v>
      </c>
      <c r="AD16" s="135">
        <f t="shared" si="27"/>
        <v>0</v>
      </c>
      <c r="AE16" s="137">
        <f t="shared" si="28"/>
        <v>0</v>
      </c>
      <c r="AF16" s="129"/>
      <c r="AG16" s="130"/>
      <c r="AH16" s="135">
        <f t="shared" si="29"/>
        <v>0</v>
      </c>
      <c r="AI16" s="135">
        <f t="shared" si="30"/>
        <v>0</v>
      </c>
      <c r="AJ16" s="135">
        <f t="shared" si="31"/>
        <v>0</v>
      </c>
      <c r="AK16" s="137">
        <f t="shared" si="32"/>
        <v>0</v>
      </c>
      <c r="AL16" s="129"/>
      <c r="AM16" s="130"/>
      <c r="AN16" s="130"/>
      <c r="AO16" s="130"/>
      <c r="AP16" s="130"/>
      <c r="AQ16" s="130"/>
      <c r="AR16" s="130"/>
      <c r="AS16" s="130"/>
      <c r="AT16" s="130"/>
      <c r="AU16" s="132">
        <f t="shared" si="0"/>
        <v>0</v>
      </c>
      <c r="AV16" s="132">
        <f t="shared" si="1"/>
        <v>0</v>
      </c>
      <c r="AW16" s="132">
        <f t="shared" si="33"/>
        <v>0</v>
      </c>
      <c r="AX16" s="132">
        <f t="shared" si="34"/>
        <v>0</v>
      </c>
      <c r="AY16" s="132" t="str">
        <f t="shared" ca="1" si="35"/>
        <v>High Lapse</v>
      </c>
      <c r="AZ16" s="132">
        <f t="shared" si="2"/>
        <v>0</v>
      </c>
      <c r="BA16" s="132">
        <f t="shared" si="3"/>
        <v>0</v>
      </c>
      <c r="BB16" s="132">
        <f t="shared" si="52"/>
        <v>0</v>
      </c>
      <c r="BC16" s="132">
        <f t="shared" ca="1" si="36"/>
        <v>0</v>
      </c>
      <c r="BD16" s="129"/>
      <c r="BE16" s="130"/>
      <c r="BF16" s="135">
        <f t="shared" si="37"/>
        <v>0</v>
      </c>
      <c r="BG16" s="135">
        <f t="shared" si="38"/>
        <v>0</v>
      </c>
      <c r="BH16" s="135">
        <f t="shared" si="39"/>
        <v>0</v>
      </c>
      <c r="BI16" s="137">
        <f t="shared" si="40"/>
        <v>0</v>
      </c>
      <c r="BJ16" s="129"/>
      <c r="BK16" s="130"/>
      <c r="BL16" s="130"/>
      <c r="BM16" s="130"/>
      <c r="BN16" s="135">
        <f t="shared" si="41"/>
        <v>0</v>
      </c>
      <c r="BO16" s="135">
        <f t="shared" si="42"/>
        <v>0</v>
      </c>
      <c r="BP16" s="135">
        <f t="shared" si="43"/>
        <v>0</v>
      </c>
      <c r="BQ16" s="132" t="str">
        <f t="shared" ca="1" si="44"/>
        <v>High conversion</v>
      </c>
      <c r="BR16" s="135">
        <f t="shared" si="4"/>
        <v>0</v>
      </c>
      <c r="BS16" s="135">
        <f t="shared" si="53"/>
        <v>0</v>
      </c>
      <c r="BT16" s="132">
        <f t="shared" ca="1" si="45"/>
        <v>0</v>
      </c>
      <c r="BU16" s="129"/>
      <c r="BV16" s="130"/>
      <c r="BW16" s="130"/>
      <c r="BX16" s="135">
        <f t="shared" si="46"/>
        <v>0</v>
      </c>
      <c r="BY16" s="135">
        <f t="shared" si="47"/>
        <v>0</v>
      </c>
      <c r="BZ16" s="135">
        <f t="shared" si="48"/>
        <v>0</v>
      </c>
      <c r="CA16" s="140">
        <f t="shared" si="49"/>
        <v>0</v>
      </c>
      <c r="CC16" s="137">
        <f t="shared" si="5"/>
        <v>0</v>
      </c>
      <c r="CD16" s="137">
        <f t="shared" si="6"/>
        <v>0</v>
      </c>
      <c r="CE16" s="137">
        <f t="shared" si="7"/>
        <v>0</v>
      </c>
      <c r="CF16" s="137">
        <f t="shared" si="8"/>
        <v>0</v>
      </c>
      <c r="CG16" s="137">
        <f t="shared" si="9"/>
        <v>0</v>
      </c>
      <c r="CH16" s="226">
        <f t="shared" ca="1" si="10"/>
        <v>0</v>
      </c>
      <c r="CI16" s="137">
        <f t="shared" si="11"/>
        <v>0</v>
      </c>
      <c r="CJ16" s="137">
        <f t="shared" ca="1" si="50"/>
        <v>0</v>
      </c>
      <c r="CK16" s="137">
        <f t="shared" si="51"/>
        <v>0</v>
      </c>
      <c r="CL16" s="227">
        <f t="array" aca="1" ref="CL16" ca="1">-((MMULT(MMULT(CC16:CK16,CorrMatrix1),TRANSPOSE(CC16:CK16)))^0.5)</f>
        <v>0</v>
      </c>
      <c r="CM16" s="144">
        <f t="shared" ca="1" si="12"/>
        <v>0</v>
      </c>
    </row>
    <row r="17" spans="1:91" s="225" customFormat="1" x14ac:dyDescent="0.25">
      <c r="A17" s="229"/>
      <c r="B17" s="230"/>
      <c r="C17" s="231"/>
      <c r="D17" s="224"/>
      <c r="E17" s="129"/>
      <c r="F17" s="130"/>
      <c r="G17" s="130"/>
      <c r="H17" s="129"/>
      <c r="I17" s="130"/>
      <c r="J17" s="135">
        <f t="shared" si="13"/>
        <v>0</v>
      </c>
      <c r="K17" s="135">
        <f t="shared" si="14"/>
        <v>0</v>
      </c>
      <c r="L17" s="135">
        <f t="shared" si="15"/>
        <v>0</v>
      </c>
      <c r="M17" s="137">
        <f t="shared" si="16"/>
        <v>0</v>
      </c>
      <c r="N17" s="129"/>
      <c r="O17" s="130"/>
      <c r="P17" s="135">
        <f t="shared" si="17"/>
        <v>0</v>
      </c>
      <c r="Q17" s="135">
        <f t="shared" si="18"/>
        <v>0</v>
      </c>
      <c r="R17" s="135">
        <f t="shared" si="19"/>
        <v>0</v>
      </c>
      <c r="S17" s="137">
        <f t="shared" si="20"/>
        <v>0</v>
      </c>
      <c r="T17" s="129"/>
      <c r="U17" s="130"/>
      <c r="V17" s="135">
        <f t="shared" si="21"/>
        <v>0</v>
      </c>
      <c r="W17" s="135">
        <f t="shared" si="22"/>
        <v>0</v>
      </c>
      <c r="X17" s="135">
        <f t="shared" si="23"/>
        <v>0</v>
      </c>
      <c r="Y17" s="137">
        <f t="shared" si="24"/>
        <v>0</v>
      </c>
      <c r="Z17" s="129"/>
      <c r="AA17" s="130"/>
      <c r="AB17" s="135">
        <f t="shared" si="25"/>
        <v>0</v>
      </c>
      <c r="AC17" s="135">
        <f t="shared" si="26"/>
        <v>0</v>
      </c>
      <c r="AD17" s="135">
        <f t="shared" si="27"/>
        <v>0</v>
      </c>
      <c r="AE17" s="137">
        <f t="shared" si="28"/>
        <v>0</v>
      </c>
      <c r="AF17" s="129"/>
      <c r="AG17" s="130"/>
      <c r="AH17" s="135">
        <f t="shared" si="29"/>
        <v>0</v>
      </c>
      <c r="AI17" s="135">
        <f t="shared" si="30"/>
        <v>0</v>
      </c>
      <c r="AJ17" s="135">
        <f t="shared" si="31"/>
        <v>0</v>
      </c>
      <c r="AK17" s="137">
        <f t="shared" si="32"/>
        <v>0</v>
      </c>
      <c r="AL17" s="129"/>
      <c r="AM17" s="130"/>
      <c r="AN17" s="130"/>
      <c r="AO17" s="130"/>
      <c r="AP17" s="130"/>
      <c r="AQ17" s="130"/>
      <c r="AR17" s="130"/>
      <c r="AS17" s="130"/>
      <c r="AT17" s="130"/>
      <c r="AU17" s="132">
        <f t="shared" si="0"/>
        <v>0</v>
      </c>
      <c r="AV17" s="132">
        <f t="shared" si="1"/>
        <v>0</v>
      </c>
      <c r="AW17" s="132">
        <f t="shared" si="33"/>
        <v>0</v>
      </c>
      <c r="AX17" s="132">
        <f t="shared" si="34"/>
        <v>0</v>
      </c>
      <c r="AY17" s="132" t="str">
        <f t="shared" ca="1" si="35"/>
        <v>High Lapse</v>
      </c>
      <c r="AZ17" s="132">
        <f t="shared" si="2"/>
        <v>0</v>
      </c>
      <c r="BA17" s="132">
        <f t="shared" si="3"/>
        <v>0</v>
      </c>
      <c r="BB17" s="132">
        <f t="shared" si="52"/>
        <v>0</v>
      </c>
      <c r="BC17" s="132">
        <f t="shared" ca="1" si="36"/>
        <v>0</v>
      </c>
      <c r="BD17" s="129"/>
      <c r="BE17" s="130"/>
      <c r="BF17" s="135">
        <f t="shared" si="37"/>
        <v>0</v>
      </c>
      <c r="BG17" s="135">
        <f t="shared" si="38"/>
        <v>0</v>
      </c>
      <c r="BH17" s="135">
        <f t="shared" si="39"/>
        <v>0</v>
      </c>
      <c r="BI17" s="137">
        <f t="shared" si="40"/>
        <v>0</v>
      </c>
      <c r="BJ17" s="129"/>
      <c r="BK17" s="130"/>
      <c r="BL17" s="130"/>
      <c r="BM17" s="130"/>
      <c r="BN17" s="135">
        <f t="shared" si="41"/>
        <v>0</v>
      </c>
      <c r="BO17" s="135">
        <f t="shared" si="42"/>
        <v>0</v>
      </c>
      <c r="BP17" s="135">
        <f t="shared" si="43"/>
        <v>0</v>
      </c>
      <c r="BQ17" s="132" t="str">
        <f t="shared" ca="1" si="44"/>
        <v>High conversion</v>
      </c>
      <c r="BR17" s="135">
        <f t="shared" si="4"/>
        <v>0</v>
      </c>
      <c r="BS17" s="135">
        <f t="shared" si="53"/>
        <v>0</v>
      </c>
      <c r="BT17" s="132">
        <f t="shared" ca="1" si="45"/>
        <v>0</v>
      </c>
      <c r="BU17" s="129"/>
      <c r="BV17" s="130"/>
      <c r="BW17" s="130"/>
      <c r="BX17" s="135">
        <f t="shared" si="46"/>
        <v>0</v>
      </c>
      <c r="BY17" s="135">
        <f t="shared" si="47"/>
        <v>0</v>
      </c>
      <c r="BZ17" s="135">
        <f t="shared" si="48"/>
        <v>0</v>
      </c>
      <c r="CA17" s="140">
        <f t="shared" si="49"/>
        <v>0</v>
      </c>
      <c r="CC17" s="137">
        <f t="shared" si="5"/>
        <v>0</v>
      </c>
      <c r="CD17" s="137">
        <f t="shared" si="6"/>
        <v>0</v>
      </c>
      <c r="CE17" s="137">
        <f t="shared" si="7"/>
        <v>0</v>
      </c>
      <c r="CF17" s="137">
        <f t="shared" si="8"/>
        <v>0</v>
      </c>
      <c r="CG17" s="137">
        <f t="shared" si="9"/>
        <v>0</v>
      </c>
      <c r="CH17" s="226">
        <f t="shared" ca="1" si="10"/>
        <v>0</v>
      </c>
      <c r="CI17" s="137">
        <f t="shared" si="11"/>
        <v>0</v>
      </c>
      <c r="CJ17" s="137">
        <f t="shared" ca="1" si="50"/>
        <v>0</v>
      </c>
      <c r="CK17" s="137">
        <f t="shared" si="51"/>
        <v>0</v>
      </c>
      <c r="CL17" s="227">
        <f t="array" aca="1" ref="CL17" ca="1">-((MMULT(MMULT(CC17:CK17,CorrMatrix1),TRANSPOSE(CC17:CK17)))^0.5)</f>
        <v>0</v>
      </c>
      <c r="CM17" s="144">
        <f t="shared" ca="1" si="12"/>
        <v>0</v>
      </c>
    </row>
    <row r="18" spans="1:91" s="225" customFormat="1" x14ac:dyDescent="0.25">
      <c r="A18" s="229"/>
      <c r="B18" s="230"/>
      <c r="C18" s="231"/>
      <c r="D18" s="224"/>
      <c r="E18" s="129"/>
      <c r="F18" s="130"/>
      <c r="G18" s="130"/>
      <c r="H18" s="129"/>
      <c r="I18" s="130"/>
      <c r="J18" s="135">
        <f t="shared" si="13"/>
        <v>0</v>
      </c>
      <c r="K18" s="135">
        <f t="shared" si="14"/>
        <v>0</v>
      </c>
      <c r="L18" s="135">
        <f t="shared" si="15"/>
        <v>0</v>
      </c>
      <c r="M18" s="137">
        <f t="shared" si="16"/>
        <v>0</v>
      </c>
      <c r="N18" s="129"/>
      <c r="O18" s="130"/>
      <c r="P18" s="135">
        <f t="shared" si="17"/>
        <v>0</v>
      </c>
      <c r="Q18" s="135">
        <f t="shared" si="18"/>
        <v>0</v>
      </c>
      <c r="R18" s="135">
        <f t="shared" si="19"/>
        <v>0</v>
      </c>
      <c r="S18" s="137">
        <f t="shared" si="20"/>
        <v>0</v>
      </c>
      <c r="T18" s="129"/>
      <c r="U18" s="130"/>
      <c r="V18" s="135">
        <f t="shared" si="21"/>
        <v>0</v>
      </c>
      <c r="W18" s="135">
        <f t="shared" si="22"/>
        <v>0</v>
      </c>
      <c r="X18" s="135">
        <f t="shared" si="23"/>
        <v>0</v>
      </c>
      <c r="Y18" s="137">
        <f t="shared" si="24"/>
        <v>0</v>
      </c>
      <c r="Z18" s="129"/>
      <c r="AA18" s="130"/>
      <c r="AB18" s="135">
        <f t="shared" si="25"/>
        <v>0</v>
      </c>
      <c r="AC18" s="135">
        <f t="shared" si="26"/>
        <v>0</v>
      </c>
      <c r="AD18" s="135">
        <f t="shared" si="27"/>
        <v>0</v>
      </c>
      <c r="AE18" s="137">
        <f t="shared" si="28"/>
        <v>0</v>
      </c>
      <c r="AF18" s="129"/>
      <c r="AG18" s="130"/>
      <c r="AH18" s="135">
        <f t="shared" si="29"/>
        <v>0</v>
      </c>
      <c r="AI18" s="135">
        <f t="shared" si="30"/>
        <v>0</v>
      </c>
      <c r="AJ18" s="135">
        <f t="shared" si="31"/>
        <v>0</v>
      </c>
      <c r="AK18" s="137">
        <f t="shared" si="32"/>
        <v>0</v>
      </c>
      <c r="AL18" s="129"/>
      <c r="AM18" s="130"/>
      <c r="AN18" s="130"/>
      <c r="AO18" s="130"/>
      <c r="AP18" s="130"/>
      <c r="AQ18" s="130"/>
      <c r="AR18" s="130"/>
      <c r="AS18" s="130"/>
      <c r="AT18" s="130"/>
      <c r="AU18" s="132">
        <f t="shared" si="0"/>
        <v>0</v>
      </c>
      <c r="AV18" s="132">
        <f t="shared" si="1"/>
        <v>0</v>
      </c>
      <c r="AW18" s="132">
        <f t="shared" si="33"/>
        <v>0</v>
      </c>
      <c r="AX18" s="132">
        <f t="shared" si="34"/>
        <v>0</v>
      </c>
      <c r="AY18" s="132" t="str">
        <f t="shared" ca="1" si="35"/>
        <v>High Lapse</v>
      </c>
      <c r="AZ18" s="132">
        <f t="shared" si="2"/>
        <v>0</v>
      </c>
      <c r="BA18" s="132">
        <f t="shared" si="3"/>
        <v>0</v>
      </c>
      <c r="BB18" s="132">
        <f t="shared" si="52"/>
        <v>0</v>
      </c>
      <c r="BC18" s="132">
        <f t="shared" ca="1" si="36"/>
        <v>0</v>
      </c>
      <c r="BD18" s="129"/>
      <c r="BE18" s="130"/>
      <c r="BF18" s="135">
        <f t="shared" si="37"/>
        <v>0</v>
      </c>
      <c r="BG18" s="135">
        <f t="shared" si="38"/>
        <v>0</v>
      </c>
      <c r="BH18" s="135">
        <f t="shared" si="39"/>
        <v>0</v>
      </c>
      <c r="BI18" s="137">
        <f t="shared" si="40"/>
        <v>0</v>
      </c>
      <c r="BJ18" s="129"/>
      <c r="BK18" s="130"/>
      <c r="BL18" s="130"/>
      <c r="BM18" s="130"/>
      <c r="BN18" s="135">
        <f t="shared" si="41"/>
        <v>0</v>
      </c>
      <c r="BO18" s="135">
        <f t="shared" si="42"/>
        <v>0</v>
      </c>
      <c r="BP18" s="135">
        <f t="shared" si="43"/>
        <v>0</v>
      </c>
      <c r="BQ18" s="132" t="str">
        <f t="shared" ca="1" si="44"/>
        <v>High conversion</v>
      </c>
      <c r="BR18" s="135">
        <f t="shared" si="4"/>
        <v>0</v>
      </c>
      <c r="BS18" s="135">
        <f t="shared" si="53"/>
        <v>0</v>
      </c>
      <c r="BT18" s="132">
        <f t="shared" ca="1" si="45"/>
        <v>0</v>
      </c>
      <c r="BU18" s="129"/>
      <c r="BV18" s="130"/>
      <c r="BW18" s="130"/>
      <c r="BX18" s="135">
        <f t="shared" si="46"/>
        <v>0</v>
      </c>
      <c r="BY18" s="135">
        <f t="shared" si="47"/>
        <v>0</v>
      </c>
      <c r="BZ18" s="135">
        <f t="shared" si="48"/>
        <v>0</v>
      </c>
      <c r="CA18" s="140">
        <f t="shared" si="49"/>
        <v>0</v>
      </c>
      <c r="CC18" s="137">
        <f t="shared" si="5"/>
        <v>0</v>
      </c>
      <c r="CD18" s="137">
        <f t="shared" si="6"/>
        <v>0</v>
      </c>
      <c r="CE18" s="137">
        <f t="shared" si="7"/>
        <v>0</v>
      </c>
      <c r="CF18" s="137">
        <f t="shared" si="8"/>
        <v>0</v>
      </c>
      <c r="CG18" s="137">
        <f t="shared" si="9"/>
        <v>0</v>
      </c>
      <c r="CH18" s="226">
        <f t="shared" ca="1" si="10"/>
        <v>0</v>
      </c>
      <c r="CI18" s="137">
        <f t="shared" si="11"/>
        <v>0</v>
      </c>
      <c r="CJ18" s="137">
        <f t="shared" ca="1" si="50"/>
        <v>0</v>
      </c>
      <c r="CK18" s="137">
        <f t="shared" si="51"/>
        <v>0</v>
      </c>
      <c r="CL18" s="227">
        <f t="array" aca="1" ref="CL18" ca="1">-((MMULT(MMULT(CC18:CK18,CorrMatrix1),TRANSPOSE(CC18:CK18)))^0.5)</f>
        <v>0</v>
      </c>
      <c r="CM18" s="144">
        <f t="shared" ca="1" si="12"/>
        <v>0</v>
      </c>
    </row>
    <row r="19" spans="1:91" s="225" customFormat="1" x14ac:dyDescent="0.25">
      <c r="A19" s="229"/>
      <c r="B19" s="230"/>
      <c r="C19" s="231"/>
      <c r="D19" s="224"/>
      <c r="E19" s="129"/>
      <c r="F19" s="130"/>
      <c r="G19" s="130"/>
      <c r="H19" s="129"/>
      <c r="I19" s="130"/>
      <c r="J19" s="135">
        <f t="shared" si="13"/>
        <v>0</v>
      </c>
      <c r="K19" s="135">
        <f t="shared" si="14"/>
        <v>0</v>
      </c>
      <c r="L19" s="135">
        <f t="shared" si="15"/>
        <v>0</v>
      </c>
      <c r="M19" s="137">
        <f t="shared" si="16"/>
        <v>0</v>
      </c>
      <c r="N19" s="129"/>
      <c r="O19" s="130"/>
      <c r="P19" s="135">
        <f t="shared" si="17"/>
        <v>0</v>
      </c>
      <c r="Q19" s="135">
        <f t="shared" si="18"/>
        <v>0</v>
      </c>
      <c r="R19" s="135">
        <f t="shared" si="19"/>
        <v>0</v>
      </c>
      <c r="S19" s="137">
        <f t="shared" si="20"/>
        <v>0</v>
      </c>
      <c r="T19" s="129"/>
      <c r="U19" s="130"/>
      <c r="V19" s="135">
        <f t="shared" si="21"/>
        <v>0</v>
      </c>
      <c r="W19" s="135">
        <f t="shared" si="22"/>
        <v>0</v>
      </c>
      <c r="X19" s="135">
        <f t="shared" si="23"/>
        <v>0</v>
      </c>
      <c r="Y19" s="137">
        <f t="shared" si="24"/>
        <v>0</v>
      </c>
      <c r="Z19" s="129"/>
      <c r="AA19" s="130"/>
      <c r="AB19" s="135">
        <f t="shared" si="25"/>
        <v>0</v>
      </c>
      <c r="AC19" s="135">
        <f t="shared" si="26"/>
        <v>0</v>
      </c>
      <c r="AD19" s="135">
        <f t="shared" si="27"/>
        <v>0</v>
      </c>
      <c r="AE19" s="137">
        <f t="shared" si="28"/>
        <v>0</v>
      </c>
      <c r="AF19" s="129"/>
      <c r="AG19" s="130"/>
      <c r="AH19" s="135">
        <f t="shared" si="29"/>
        <v>0</v>
      </c>
      <c r="AI19" s="135">
        <f t="shared" si="30"/>
        <v>0</v>
      </c>
      <c r="AJ19" s="135">
        <f t="shared" si="31"/>
        <v>0</v>
      </c>
      <c r="AK19" s="137">
        <f t="shared" si="32"/>
        <v>0</v>
      </c>
      <c r="AL19" s="129"/>
      <c r="AM19" s="130"/>
      <c r="AN19" s="130"/>
      <c r="AO19" s="130"/>
      <c r="AP19" s="130"/>
      <c r="AQ19" s="130"/>
      <c r="AR19" s="130"/>
      <c r="AS19" s="130"/>
      <c r="AT19" s="130"/>
      <c r="AU19" s="132">
        <f t="shared" si="0"/>
        <v>0</v>
      </c>
      <c r="AV19" s="132">
        <f t="shared" si="1"/>
        <v>0</v>
      </c>
      <c r="AW19" s="132">
        <f t="shared" si="33"/>
        <v>0</v>
      </c>
      <c r="AX19" s="132">
        <f t="shared" si="34"/>
        <v>0</v>
      </c>
      <c r="AY19" s="132" t="str">
        <f t="shared" ca="1" si="35"/>
        <v>High Lapse</v>
      </c>
      <c r="AZ19" s="132">
        <f t="shared" si="2"/>
        <v>0</v>
      </c>
      <c r="BA19" s="132">
        <f t="shared" si="3"/>
        <v>0</v>
      </c>
      <c r="BB19" s="132">
        <f t="shared" si="52"/>
        <v>0</v>
      </c>
      <c r="BC19" s="132">
        <f t="shared" ca="1" si="36"/>
        <v>0</v>
      </c>
      <c r="BD19" s="129"/>
      <c r="BE19" s="130"/>
      <c r="BF19" s="135">
        <f t="shared" si="37"/>
        <v>0</v>
      </c>
      <c r="BG19" s="135">
        <f t="shared" si="38"/>
        <v>0</v>
      </c>
      <c r="BH19" s="135">
        <f t="shared" si="39"/>
        <v>0</v>
      </c>
      <c r="BI19" s="137">
        <f t="shared" si="40"/>
        <v>0</v>
      </c>
      <c r="BJ19" s="129"/>
      <c r="BK19" s="130"/>
      <c r="BL19" s="130"/>
      <c r="BM19" s="130"/>
      <c r="BN19" s="135">
        <f t="shared" si="41"/>
        <v>0</v>
      </c>
      <c r="BO19" s="135">
        <f t="shared" si="42"/>
        <v>0</v>
      </c>
      <c r="BP19" s="135">
        <f t="shared" si="43"/>
        <v>0</v>
      </c>
      <c r="BQ19" s="132" t="str">
        <f t="shared" ca="1" si="44"/>
        <v>High conversion</v>
      </c>
      <c r="BR19" s="135">
        <f t="shared" si="4"/>
        <v>0</v>
      </c>
      <c r="BS19" s="135">
        <f t="shared" si="53"/>
        <v>0</v>
      </c>
      <c r="BT19" s="132">
        <f t="shared" ca="1" si="45"/>
        <v>0</v>
      </c>
      <c r="BU19" s="129"/>
      <c r="BV19" s="130"/>
      <c r="BW19" s="130"/>
      <c r="BX19" s="135">
        <f t="shared" si="46"/>
        <v>0</v>
      </c>
      <c r="BY19" s="135">
        <f t="shared" si="47"/>
        <v>0</v>
      </c>
      <c r="BZ19" s="135">
        <f t="shared" si="48"/>
        <v>0</v>
      </c>
      <c r="CA19" s="140">
        <f t="shared" si="49"/>
        <v>0</v>
      </c>
      <c r="CC19" s="137">
        <f t="shared" si="5"/>
        <v>0</v>
      </c>
      <c r="CD19" s="137">
        <f t="shared" si="6"/>
        <v>0</v>
      </c>
      <c r="CE19" s="137">
        <f t="shared" si="7"/>
        <v>0</v>
      </c>
      <c r="CF19" s="137">
        <f t="shared" si="8"/>
        <v>0</v>
      </c>
      <c r="CG19" s="137">
        <f t="shared" si="9"/>
        <v>0</v>
      </c>
      <c r="CH19" s="226">
        <f t="shared" ca="1" si="10"/>
        <v>0</v>
      </c>
      <c r="CI19" s="137">
        <f t="shared" si="11"/>
        <v>0</v>
      </c>
      <c r="CJ19" s="137">
        <f t="shared" ca="1" si="50"/>
        <v>0</v>
      </c>
      <c r="CK19" s="137">
        <f t="shared" si="51"/>
        <v>0</v>
      </c>
      <c r="CL19" s="227">
        <f t="array" aca="1" ref="CL19" ca="1">-((MMULT(MMULT(CC19:CK19,CorrMatrix1),TRANSPOSE(CC19:CK19)))^0.5)</f>
        <v>0</v>
      </c>
      <c r="CM19" s="144">
        <f t="shared" ca="1" si="12"/>
        <v>0</v>
      </c>
    </row>
    <row r="20" spans="1:91" s="225" customFormat="1" x14ac:dyDescent="0.25">
      <c r="A20" s="229"/>
      <c r="B20" s="230"/>
      <c r="C20" s="231"/>
      <c r="D20" s="224"/>
      <c r="E20" s="129"/>
      <c r="F20" s="130"/>
      <c r="G20" s="130"/>
      <c r="H20" s="129"/>
      <c r="I20" s="130"/>
      <c r="J20" s="135">
        <f t="shared" si="13"/>
        <v>0</v>
      </c>
      <c r="K20" s="135">
        <f t="shared" si="14"/>
        <v>0</v>
      </c>
      <c r="L20" s="135">
        <f t="shared" si="15"/>
        <v>0</v>
      </c>
      <c r="M20" s="137">
        <f t="shared" si="16"/>
        <v>0</v>
      </c>
      <c r="N20" s="129"/>
      <c r="O20" s="130"/>
      <c r="P20" s="135">
        <f t="shared" si="17"/>
        <v>0</v>
      </c>
      <c r="Q20" s="135">
        <f t="shared" si="18"/>
        <v>0</v>
      </c>
      <c r="R20" s="135">
        <f t="shared" si="19"/>
        <v>0</v>
      </c>
      <c r="S20" s="137">
        <f t="shared" si="20"/>
        <v>0</v>
      </c>
      <c r="T20" s="129"/>
      <c r="U20" s="130"/>
      <c r="V20" s="135">
        <f t="shared" si="21"/>
        <v>0</v>
      </c>
      <c r="W20" s="135">
        <f t="shared" si="22"/>
        <v>0</v>
      </c>
      <c r="X20" s="135">
        <f t="shared" si="23"/>
        <v>0</v>
      </c>
      <c r="Y20" s="137">
        <f t="shared" si="24"/>
        <v>0</v>
      </c>
      <c r="Z20" s="129"/>
      <c r="AA20" s="130"/>
      <c r="AB20" s="135">
        <f t="shared" si="25"/>
        <v>0</v>
      </c>
      <c r="AC20" s="135">
        <f t="shared" si="26"/>
        <v>0</v>
      </c>
      <c r="AD20" s="135">
        <f t="shared" si="27"/>
        <v>0</v>
      </c>
      <c r="AE20" s="137">
        <f t="shared" si="28"/>
        <v>0</v>
      </c>
      <c r="AF20" s="129"/>
      <c r="AG20" s="130"/>
      <c r="AH20" s="135">
        <f t="shared" si="29"/>
        <v>0</v>
      </c>
      <c r="AI20" s="135">
        <f t="shared" si="30"/>
        <v>0</v>
      </c>
      <c r="AJ20" s="135">
        <f t="shared" si="31"/>
        <v>0</v>
      </c>
      <c r="AK20" s="137">
        <f t="shared" si="32"/>
        <v>0</v>
      </c>
      <c r="AL20" s="129"/>
      <c r="AM20" s="130"/>
      <c r="AN20" s="130"/>
      <c r="AO20" s="130"/>
      <c r="AP20" s="130"/>
      <c r="AQ20" s="130"/>
      <c r="AR20" s="130"/>
      <c r="AS20" s="130"/>
      <c r="AT20" s="130"/>
      <c r="AU20" s="132">
        <f t="shared" si="0"/>
        <v>0</v>
      </c>
      <c r="AV20" s="132">
        <f t="shared" si="1"/>
        <v>0</v>
      </c>
      <c r="AW20" s="132">
        <f t="shared" si="33"/>
        <v>0</v>
      </c>
      <c r="AX20" s="132">
        <f t="shared" si="34"/>
        <v>0</v>
      </c>
      <c r="AY20" s="132" t="str">
        <f t="shared" ca="1" si="35"/>
        <v>High Lapse</v>
      </c>
      <c r="AZ20" s="132">
        <f t="shared" si="2"/>
        <v>0</v>
      </c>
      <c r="BA20" s="132">
        <f t="shared" si="3"/>
        <v>0</v>
      </c>
      <c r="BB20" s="132">
        <f t="shared" si="52"/>
        <v>0</v>
      </c>
      <c r="BC20" s="132">
        <f t="shared" ca="1" si="36"/>
        <v>0</v>
      </c>
      <c r="BD20" s="129"/>
      <c r="BE20" s="130"/>
      <c r="BF20" s="135">
        <f t="shared" si="37"/>
        <v>0</v>
      </c>
      <c r="BG20" s="135">
        <f t="shared" si="38"/>
        <v>0</v>
      </c>
      <c r="BH20" s="135">
        <f t="shared" si="39"/>
        <v>0</v>
      </c>
      <c r="BI20" s="137">
        <f t="shared" si="40"/>
        <v>0</v>
      </c>
      <c r="BJ20" s="129"/>
      <c r="BK20" s="130"/>
      <c r="BL20" s="130"/>
      <c r="BM20" s="130"/>
      <c r="BN20" s="135">
        <f t="shared" si="41"/>
        <v>0</v>
      </c>
      <c r="BO20" s="135">
        <f t="shared" si="42"/>
        <v>0</v>
      </c>
      <c r="BP20" s="135">
        <f t="shared" si="43"/>
        <v>0</v>
      </c>
      <c r="BQ20" s="132" t="str">
        <f t="shared" ca="1" si="44"/>
        <v>High conversion</v>
      </c>
      <c r="BR20" s="135">
        <f t="shared" si="4"/>
        <v>0</v>
      </c>
      <c r="BS20" s="135">
        <f t="shared" si="53"/>
        <v>0</v>
      </c>
      <c r="BT20" s="132">
        <f t="shared" ca="1" si="45"/>
        <v>0</v>
      </c>
      <c r="BU20" s="129"/>
      <c r="BV20" s="130"/>
      <c r="BW20" s="130"/>
      <c r="BX20" s="135">
        <f t="shared" si="46"/>
        <v>0</v>
      </c>
      <c r="BY20" s="135">
        <f t="shared" si="47"/>
        <v>0</v>
      </c>
      <c r="BZ20" s="135">
        <f t="shared" si="48"/>
        <v>0</v>
      </c>
      <c r="CA20" s="140">
        <f t="shared" si="49"/>
        <v>0</v>
      </c>
      <c r="CC20" s="137">
        <f t="shared" si="5"/>
        <v>0</v>
      </c>
      <c r="CD20" s="137">
        <f t="shared" si="6"/>
        <v>0</v>
      </c>
      <c r="CE20" s="137">
        <f t="shared" si="7"/>
        <v>0</v>
      </c>
      <c r="CF20" s="137">
        <f t="shared" si="8"/>
        <v>0</v>
      </c>
      <c r="CG20" s="137">
        <f t="shared" si="9"/>
        <v>0</v>
      </c>
      <c r="CH20" s="226">
        <f t="shared" ca="1" si="10"/>
        <v>0</v>
      </c>
      <c r="CI20" s="137">
        <f t="shared" si="11"/>
        <v>0</v>
      </c>
      <c r="CJ20" s="137">
        <f t="shared" ca="1" si="50"/>
        <v>0</v>
      </c>
      <c r="CK20" s="137">
        <f t="shared" si="51"/>
        <v>0</v>
      </c>
      <c r="CL20" s="227">
        <f t="array" aca="1" ref="CL20" ca="1">-((MMULT(MMULT(CC20:CK20,CorrMatrix1),TRANSPOSE(CC20:CK20)))^0.5)</f>
        <v>0</v>
      </c>
      <c r="CM20" s="144">
        <f t="shared" ca="1" si="12"/>
        <v>0</v>
      </c>
    </row>
    <row r="21" spans="1:91" s="225" customFormat="1" x14ac:dyDescent="0.25">
      <c r="A21" s="229"/>
      <c r="B21" s="230"/>
      <c r="C21" s="231"/>
      <c r="D21" s="224"/>
      <c r="E21" s="129"/>
      <c r="F21" s="130"/>
      <c r="G21" s="130"/>
      <c r="H21" s="129"/>
      <c r="I21" s="130"/>
      <c r="J21" s="135">
        <f t="shared" si="13"/>
        <v>0</v>
      </c>
      <c r="K21" s="135">
        <f t="shared" si="14"/>
        <v>0</v>
      </c>
      <c r="L21" s="135">
        <f t="shared" si="15"/>
        <v>0</v>
      </c>
      <c r="M21" s="137">
        <f t="shared" si="16"/>
        <v>0</v>
      </c>
      <c r="N21" s="129"/>
      <c r="O21" s="130"/>
      <c r="P21" s="135">
        <f t="shared" si="17"/>
        <v>0</v>
      </c>
      <c r="Q21" s="135">
        <f t="shared" si="18"/>
        <v>0</v>
      </c>
      <c r="R21" s="135">
        <f t="shared" si="19"/>
        <v>0</v>
      </c>
      <c r="S21" s="137">
        <f t="shared" si="20"/>
        <v>0</v>
      </c>
      <c r="T21" s="129"/>
      <c r="U21" s="130"/>
      <c r="V21" s="135">
        <f t="shared" si="21"/>
        <v>0</v>
      </c>
      <c r="W21" s="135">
        <f t="shared" si="22"/>
        <v>0</v>
      </c>
      <c r="X21" s="135">
        <f t="shared" si="23"/>
        <v>0</v>
      </c>
      <c r="Y21" s="137">
        <f t="shared" si="24"/>
        <v>0</v>
      </c>
      <c r="Z21" s="129"/>
      <c r="AA21" s="130"/>
      <c r="AB21" s="135">
        <f t="shared" si="25"/>
        <v>0</v>
      </c>
      <c r="AC21" s="135">
        <f t="shared" si="26"/>
        <v>0</v>
      </c>
      <c r="AD21" s="135">
        <f t="shared" si="27"/>
        <v>0</v>
      </c>
      <c r="AE21" s="137">
        <f t="shared" si="28"/>
        <v>0</v>
      </c>
      <c r="AF21" s="129"/>
      <c r="AG21" s="130"/>
      <c r="AH21" s="135">
        <f t="shared" si="29"/>
        <v>0</v>
      </c>
      <c r="AI21" s="135">
        <f t="shared" si="30"/>
        <v>0</v>
      </c>
      <c r="AJ21" s="135">
        <f t="shared" si="31"/>
        <v>0</v>
      </c>
      <c r="AK21" s="137">
        <f t="shared" si="32"/>
        <v>0</v>
      </c>
      <c r="AL21" s="129"/>
      <c r="AM21" s="130"/>
      <c r="AN21" s="130"/>
      <c r="AO21" s="130"/>
      <c r="AP21" s="130"/>
      <c r="AQ21" s="130"/>
      <c r="AR21" s="130"/>
      <c r="AS21" s="130"/>
      <c r="AT21" s="130"/>
      <c r="AU21" s="132">
        <f t="shared" si="0"/>
        <v>0</v>
      </c>
      <c r="AV21" s="132">
        <f t="shared" si="1"/>
        <v>0</v>
      </c>
      <c r="AW21" s="132">
        <f t="shared" si="33"/>
        <v>0</v>
      </c>
      <c r="AX21" s="132">
        <f t="shared" si="34"/>
        <v>0</v>
      </c>
      <c r="AY21" s="132" t="str">
        <f t="shared" ca="1" si="35"/>
        <v>High Lapse</v>
      </c>
      <c r="AZ21" s="132">
        <f t="shared" si="2"/>
        <v>0</v>
      </c>
      <c r="BA21" s="132">
        <f t="shared" si="3"/>
        <v>0</v>
      </c>
      <c r="BB21" s="132">
        <f t="shared" si="52"/>
        <v>0</v>
      </c>
      <c r="BC21" s="132">
        <f t="shared" ca="1" si="36"/>
        <v>0</v>
      </c>
      <c r="BD21" s="129"/>
      <c r="BE21" s="130"/>
      <c r="BF21" s="135">
        <f t="shared" si="37"/>
        <v>0</v>
      </c>
      <c r="BG21" s="135">
        <f t="shared" si="38"/>
        <v>0</v>
      </c>
      <c r="BH21" s="135">
        <f t="shared" si="39"/>
        <v>0</v>
      </c>
      <c r="BI21" s="137">
        <f t="shared" si="40"/>
        <v>0</v>
      </c>
      <c r="BJ21" s="129"/>
      <c r="BK21" s="130"/>
      <c r="BL21" s="130"/>
      <c r="BM21" s="130"/>
      <c r="BN21" s="135">
        <f t="shared" si="41"/>
        <v>0</v>
      </c>
      <c r="BO21" s="135">
        <f t="shared" si="42"/>
        <v>0</v>
      </c>
      <c r="BP21" s="135">
        <f t="shared" si="43"/>
        <v>0</v>
      </c>
      <c r="BQ21" s="132" t="str">
        <f t="shared" ca="1" si="44"/>
        <v>High conversion</v>
      </c>
      <c r="BR21" s="135">
        <f t="shared" si="4"/>
        <v>0</v>
      </c>
      <c r="BS21" s="135">
        <f t="shared" si="53"/>
        <v>0</v>
      </c>
      <c r="BT21" s="132">
        <f t="shared" ca="1" si="45"/>
        <v>0</v>
      </c>
      <c r="BU21" s="129"/>
      <c r="BV21" s="130"/>
      <c r="BW21" s="130"/>
      <c r="BX21" s="135">
        <f t="shared" si="46"/>
        <v>0</v>
      </c>
      <c r="BY21" s="135">
        <f t="shared" si="47"/>
        <v>0</v>
      </c>
      <c r="BZ21" s="135">
        <f t="shared" si="48"/>
        <v>0</v>
      </c>
      <c r="CA21" s="140">
        <f t="shared" si="49"/>
        <v>0</v>
      </c>
      <c r="CC21" s="137">
        <f t="shared" si="5"/>
        <v>0</v>
      </c>
      <c r="CD21" s="137">
        <f t="shared" si="6"/>
        <v>0</v>
      </c>
      <c r="CE21" s="137">
        <f t="shared" si="7"/>
        <v>0</v>
      </c>
      <c r="CF21" s="137">
        <f t="shared" si="8"/>
        <v>0</v>
      </c>
      <c r="CG21" s="137">
        <f t="shared" si="9"/>
        <v>0</v>
      </c>
      <c r="CH21" s="226">
        <f t="shared" ca="1" si="10"/>
        <v>0</v>
      </c>
      <c r="CI21" s="137">
        <f t="shared" si="11"/>
        <v>0</v>
      </c>
      <c r="CJ21" s="137">
        <f t="shared" ca="1" si="50"/>
        <v>0</v>
      </c>
      <c r="CK21" s="137">
        <f t="shared" si="51"/>
        <v>0</v>
      </c>
      <c r="CL21" s="227">
        <f t="array" aca="1" ref="CL21" ca="1">-((MMULT(MMULT(CC21:CK21,CorrMatrix1),TRANSPOSE(CC21:CK21)))^0.5)</f>
        <v>0</v>
      </c>
      <c r="CM21" s="144">
        <f t="shared" ca="1" si="12"/>
        <v>0</v>
      </c>
    </row>
    <row r="22" spans="1:91" s="225" customFormat="1" x14ac:dyDescent="0.25">
      <c r="A22" s="229"/>
      <c r="B22" s="230"/>
      <c r="C22" s="231"/>
      <c r="D22" s="224"/>
      <c r="E22" s="129"/>
      <c r="F22" s="130"/>
      <c r="G22" s="130"/>
      <c r="H22" s="129"/>
      <c r="I22" s="130"/>
      <c r="J22" s="135">
        <f t="shared" si="13"/>
        <v>0</v>
      </c>
      <c r="K22" s="135">
        <f t="shared" si="14"/>
        <v>0</v>
      </c>
      <c r="L22" s="135">
        <f t="shared" si="15"/>
        <v>0</v>
      </c>
      <c r="M22" s="137">
        <f t="shared" si="16"/>
        <v>0</v>
      </c>
      <c r="N22" s="129"/>
      <c r="O22" s="130"/>
      <c r="P22" s="135">
        <f t="shared" si="17"/>
        <v>0</v>
      </c>
      <c r="Q22" s="135">
        <f t="shared" si="18"/>
        <v>0</v>
      </c>
      <c r="R22" s="135">
        <f t="shared" si="19"/>
        <v>0</v>
      </c>
      <c r="S22" s="137">
        <f t="shared" si="20"/>
        <v>0</v>
      </c>
      <c r="T22" s="129"/>
      <c r="U22" s="130"/>
      <c r="V22" s="135">
        <f t="shared" si="21"/>
        <v>0</v>
      </c>
      <c r="W22" s="135">
        <f t="shared" si="22"/>
        <v>0</v>
      </c>
      <c r="X22" s="135">
        <f t="shared" si="23"/>
        <v>0</v>
      </c>
      <c r="Y22" s="137">
        <f t="shared" si="24"/>
        <v>0</v>
      </c>
      <c r="Z22" s="129"/>
      <c r="AA22" s="130"/>
      <c r="AB22" s="135">
        <f t="shared" si="25"/>
        <v>0</v>
      </c>
      <c r="AC22" s="135">
        <f t="shared" si="26"/>
        <v>0</v>
      </c>
      <c r="AD22" s="135">
        <f t="shared" si="27"/>
        <v>0</v>
      </c>
      <c r="AE22" s="137">
        <f t="shared" si="28"/>
        <v>0</v>
      </c>
      <c r="AF22" s="129"/>
      <c r="AG22" s="130"/>
      <c r="AH22" s="135">
        <f t="shared" si="29"/>
        <v>0</v>
      </c>
      <c r="AI22" s="135">
        <f t="shared" si="30"/>
        <v>0</v>
      </c>
      <c r="AJ22" s="135">
        <f t="shared" si="31"/>
        <v>0</v>
      </c>
      <c r="AK22" s="137">
        <f t="shared" si="32"/>
        <v>0</v>
      </c>
      <c r="AL22" s="129"/>
      <c r="AM22" s="130"/>
      <c r="AN22" s="130"/>
      <c r="AO22" s="130"/>
      <c r="AP22" s="130"/>
      <c r="AQ22" s="130"/>
      <c r="AR22" s="130"/>
      <c r="AS22" s="130"/>
      <c r="AT22" s="130"/>
      <c r="AU22" s="132">
        <f t="shared" si="0"/>
        <v>0</v>
      </c>
      <c r="AV22" s="132">
        <f t="shared" si="1"/>
        <v>0</v>
      </c>
      <c r="AW22" s="132">
        <f t="shared" si="33"/>
        <v>0</v>
      </c>
      <c r="AX22" s="132">
        <f t="shared" si="34"/>
        <v>0</v>
      </c>
      <c r="AY22" s="132" t="str">
        <f t="shared" ca="1" si="35"/>
        <v>High Lapse</v>
      </c>
      <c r="AZ22" s="132">
        <f t="shared" si="2"/>
        <v>0</v>
      </c>
      <c r="BA22" s="132">
        <f t="shared" si="3"/>
        <v>0</v>
      </c>
      <c r="BB22" s="132">
        <f t="shared" si="52"/>
        <v>0</v>
      </c>
      <c r="BC22" s="132">
        <f t="shared" ca="1" si="36"/>
        <v>0</v>
      </c>
      <c r="BD22" s="129"/>
      <c r="BE22" s="130"/>
      <c r="BF22" s="135">
        <f t="shared" si="37"/>
        <v>0</v>
      </c>
      <c r="BG22" s="135">
        <f t="shared" si="38"/>
        <v>0</v>
      </c>
      <c r="BH22" s="135">
        <f t="shared" si="39"/>
        <v>0</v>
      </c>
      <c r="BI22" s="137">
        <f t="shared" si="40"/>
        <v>0</v>
      </c>
      <c r="BJ22" s="129"/>
      <c r="BK22" s="130"/>
      <c r="BL22" s="130"/>
      <c r="BM22" s="130"/>
      <c r="BN22" s="135">
        <f t="shared" si="41"/>
        <v>0</v>
      </c>
      <c r="BO22" s="135">
        <f t="shared" si="42"/>
        <v>0</v>
      </c>
      <c r="BP22" s="135">
        <f t="shared" si="43"/>
        <v>0</v>
      </c>
      <c r="BQ22" s="132" t="str">
        <f t="shared" ca="1" si="44"/>
        <v>High conversion</v>
      </c>
      <c r="BR22" s="135">
        <f t="shared" si="4"/>
        <v>0</v>
      </c>
      <c r="BS22" s="135">
        <f t="shared" si="53"/>
        <v>0</v>
      </c>
      <c r="BT22" s="132">
        <f t="shared" ca="1" si="45"/>
        <v>0</v>
      </c>
      <c r="BU22" s="129"/>
      <c r="BV22" s="130"/>
      <c r="BW22" s="130"/>
      <c r="BX22" s="135">
        <f t="shared" si="46"/>
        <v>0</v>
      </c>
      <c r="BY22" s="135">
        <f t="shared" si="47"/>
        <v>0</v>
      </c>
      <c r="BZ22" s="135">
        <f t="shared" si="48"/>
        <v>0</v>
      </c>
      <c r="CA22" s="140">
        <f t="shared" si="49"/>
        <v>0</v>
      </c>
      <c r="CC22" s="137">
        <f t="shared" si="5"/>
        <v>0</v>
      </c>
      <c r="CD22" s="137">
        <f t="shared" si="6"/>
        <v>0</v>
      </c>
      <c r="CE22" s="137">
        <f t="shared" si="7"/>
        <v>0</v>
      </c>
      <c r="CF22" s="137">
        <f t="shared" si="8"/>
        <v>0</v>
      </c>
      <c r="CG22" s="137">
        <f t="shared" si="9"/>
        <v>0</v>
      </c>
      <c r="CH22" s="226">
        <f t="shared" ca="1" si="10"/>
        <v>0</v>
      </c>
      <c r="CI22" s="137">
        <f t="shared" si="11"/>
        <v>0</v>
      </c>
      <c r="CJ22" s="137">
        <f t="shared" ca="1" si="50"/>
        <v>0</v>
      </c>
      <c r="CK22" s="137">
        <f t="shared" si="51"/>
        <v>0</v>
      </c>
      <c r="CL22" s="227">
        <f t="array" aca="1" ref="CL22" ca="1">-((MMULT(MMULT(CC22:CK22,CorrMatrix1),TRANSPOSE(CC22:CK22)))^0.5)</f>
        <v>0</v>
      </c>
      <c r="CM22" s="144">
        <f t="shared" ca="1" si="12"/>
        <v>0</v>
      </c>
    </row>
    <row r="23" spans="1:91" s="225" customFormat="1" x14ac:dyDescent="0.25">
      <c r="A23" s="229"/>
      <c r="B23" s="230"/>
      <c r="C23" s="231"/>
      <c r="D23" s="224"/>
      <c r="E23" s="129"/>
      <c r="F23" s="130"/>
      <c r="G23" s="130"/>
      <c r="H23" s="129"/>
      <c r="I23" s="130"/>
      <c r="J23" s="135">
        <f t="shared" si="13"/>
        <v>0</v>
      </c>
      <c r="K23" s="135">
        <f t="shared" si="14"/>
        <v>0</v>
      </c>
      <c r="L23" s="135">
        <f t="shared" si="15"/>
        <v>0</v>
      </c>
      <c r="M23" s="137">
        <f t="shared" si="16"/>
        <v>0</v>
      </c>
      <c r="N23" s="129"/>
      <c r="O23" s="130"/>
      <c r="P23" s="135">
        <f t="shared" si="17"/>
        <v>0</v>
      </c>
      <c r="Q23" s="135">
        <f t="shared" si="18"/>
        <v>0</v>
      </c>
      <c r="R23" s="135">
        <f t="shared" si="19"/>
        <v>0</v>
      </c>
      <c r="S23" s="137">
        <f t="shared" si="20"/>
        <v>0</v>
      </c>
      <c r="T23" s="129"/>
      <c r="U23" s="130"/>
      <c r="V23" s="135">
        <f t="shared" si="21"/>
        <v>0</v>
      </c>
      <c r="W23" s="135">
        <f t="shared" si="22"/>
        <v>0</v>
      </c>
      <c r="X23" s="135">
        <f t="shared" si="23"/>
        <v>0</v>
      </c>
      <c r="Y23" s="137">
        <f t="shared" si="24"/>
        <v>0</v>
      </c>
      <c r="Z23" s="129"/>
      <c r="AA23" s="130"/>
      <c r="AB23" s="135">
        <f t="shared" si="25"/>
        <v>0</v>
      </c>
      <c r="AC23" s="135">
        <f t="shared" si="26"/>
        <v>0</v>
      </c>
      <c r="AD23" s="135">
        <f t="shared" si="27"/>
        <v>0</v>
      </c>
      <c r="AE23" s="137">
        <f t="shared" si="28"/>
        <v>0</v>
      </c>
      <c r="AF23" s="129"/>
      <c r="AG23" s="130"/>
      <c r="AH23" s="135">
        <f t="shared" si="29"/>
        <v>0</v>
      </c>
      <c r="AI23" s="135">
        <f t="shared" si="30"/>
        <v>0</v>
      </c>
      <c r="AJ23" s="135">
        <f t="shared" si="31"/>
        <v>0</v>
      </c>
      <c r="AK23" s="137">
        <f t="shared" si="32"/>
        <v>0</v>
      </c>
      <c r="AL23" s="129"/>
      <c r="AM23" s="130"/>
      <c r="AN23" s="130"/>
      <c r="AO23" s="130"/>
      <c r="AP23" s="130"/>
      <c r="AQ23" s="130"/>
      <c r="AR23" s="130"/>
      <c r="AS23" s="130"/>
      <c r="AT23" s="130"/>
      <c r="AU23" s="132">
        <f t="shared" si="0"/>
        <v>0</v>
      </c>
      <c r="AV23" s="132">
        <f t="shared" si="1"/>
        <v>0</v>
      </c>
      <c r="AW23" s="132">
        <f t="shared" si="33"/>
        <v>0</v>
      </c>
      <c r="AX23" s="132">
        <f t="shared" si="34"/>
        <v>0</v>
      </c>
      <c r="AY23" s="132" t="str">
        <f t="shared" ca="1" si="35"/>
        <v>High Lapse</v>
      </c>
      <c r="AZ23" s="132">
        <f t="shared" si="2"/>
        <v>0</v>
      </c>
      <c r="BA23" s="132">
        <f t="shared" si="3"/>
        <v>0</v>
      </c>
      <c r="BB23" s="132">
        <f t="shared" si="52"/>
        <v>0</v>
      </c>
      <c r="BC23" s="132">
        <f t="shared" ca="1" si="36"/>
        <v>0</v>
      </c>
      <c r="BD23" s="129"/>
      <c r="BE23" s="130"/>
      <c r="BF23" s="135">
        <f t="shared" si="37"/>
        <v>0</v>
      </c>
      <c r="BG23" s="135">
        <f t="shared" si="38"/>
        <v>0</v>
      </c>
      <c r="BH23" s="135">
        <f t="shared" si="39"/>
        <v>0</v>
      </c>
      <c r="BI23" s="137">
        <f t="shared" si="40"/>
        <v>0</v>
      </c>
      <c r="BJ23" s="129"/>
      <c r="BK23" s="130"/>
      <c r="BL23" s="130"/>
      <c r="BM23" s="130"/>
      <c r="BN23" s="135">
        <f t="shared" si="41"/>
        <v>0</v>
      </c>
      <c r="BO23" s="135">
        <f t="shared" si="42"/>
        <v>0</v>
      </c>
      <c r="BP23" s="135">
        <f t="shared" si="43"/>
        <v>0</v>
      </c>
      <c r="BQ23" s="132" t="str">
        <f t="shared" ca="1" si="44"/>
        <v>High conversion</v>
      </c>
      <c r="BR23" s="135">
        <f t="shared" si="4"/>
        <v>0</v>
      </c>
      <c r="BS23" s="135">
        <f t="shared" si="53"/>
        <v>0</v>
      </c>
      <c r="BT23" s="132">
        <f t="shared" ca="1" si="45"/>
        <v>0</v>
      </c>
      <c r="BU23" s="129"/>
      <c r="BV23" s="130"/>
      <c r="BW23" s="130"/>
      <c r="BX23" s="135">
        <f t="shared" si="46"/>
        <v>0</v>
      </c>
      <c r="BY23" s="135">
        <f t="shared" si="47"/>
        <v>0</v>
      </c>
      <c r="BZ23" s="135">
        <f t="shared" si="48"/>
        <v>0</v>
      </c>
      <c r="CA23" s="140">
        <f t="shared" si="49"/>
        <v>0</v>
      </c>
      <c r="CC23" s="137">
        <f t="shared" si="5"/>
        <v>0</v>
      </c>
      <c r="CD23" s="137">
        <f t="shared" si="6"/>
        <v>0</v>
      </c>
      <c r="CE23" s="137">
        <f t="shared" si="7"/>
        <v>0</v>
      </c>
      <c r="CF23" s="137">
        <f t="shared" si="8"/>
        <v>0</v>
      </c>
      <c r="CG23" s="137">
        <f t="shared" si="9"/>
        <v>0</v>
      </c>
      <c r="CH23" s="226">
        <f t="shared" ca="1" si="10"/>
        <v>0</v>
      </c>
      <c r="CI23" s="137">
        <f t="shared" si="11"/>
        <v>0</v>
      </c>
      <c r="CJ23" s="137">
        <f t="shared" ca="1" si="50"/>
        <v>0</v>
      </c>
      <c r="CK23" s="137">
        <f t="shared" si="51"/>
        <v>0</v>
      </c>
      <c r="CL23" s="227">
        <f t="array" aca="1" ref="CL23" ca="1">-((MMULT(MMULT(CC23:CK23,CorrMatrix1),TRANSPOSE(CC23:CK23)))^0.5)</f>
        <v>0</v>
      </c>
      <c r="CM23" s="144">
        <f t="shared" ca="1" si="12"/>
        <v>0</v>
      </c>
    </row>
    <row r="24" spans="1:91" s="225" customFormat="1" x14ac:dyDescent="0.25">
      <c r="A24" s="221"/>
      <c r="B24" s="222"/>
      <c r="C24" s="223"/>
      <c r="D24" s="224"/>
      <c r="E24" s="129"/>
      <c r="F24" s="130"/>
      <c r="G24" s="130"/>
      <c r="H24" s="129"/>
      <c r="I24" s="130"/>
      <c r="J24" s="135">
        <f t="shared" si="13"/>
        <v>0</v>
      </c>
      <c r="K24" s="135">
        <f t="shared" si="14"/>
        <v>0</v>
      </c>
      <c r="L24" s="135">
        <f t="shared" si="15"/>
        <v>0</v>
      </c>
      <c r="M24" s="137">
        <f t="shared" si="16"/>
        <v>0</v>
      </c>
      <c r="N24" s="129"/>
      <c r="O24" s="130"/>
      <c r="P24" s="135">
        <f t="shared" si="17"/>
        <v>0</v>
      </c>
      <c r="Q24" s="135">
        <f t="shared" si="18"/>
        <v>0</v>
      </c>
      <c r="R24" s="135">
        <f t="shared" si="19"/>
        <v>0</v>
      </c>
      <c r="S24" s="137">
        <f t="shared" si="20"/>
        <v>0</v>
      </c>
      <c r="T24" s="129"/>
      <c r="U24" s="130"/>
      <c r="V24" s="135">
        <f t="shared" si="21"/>
        <v>0</v>
      </c>
      <c r="W24" s="135">
        <f t="shared" si="22"/>
        <v>0</v>
      </c>
      <c r="X24" s="135">
        <f t="shared" si="23"/>
        <v>0</v>
      </c>
      <c r="Y24" s="137">
        <f t="shared" si="24"/>
        <v>0</v>
      </c>
      <c r="Z24" s="129"/>
      <c r="AA24" s="130"/>
      <c r="AB24" s="135">
        <f t="shared" si="25"/>
        <v>0</v>
      </c>
      <c r="AC24" s="135">
        <f t="shared" si="26"/>
        <v>0</v>
      </c>
      <c r="AD24" s="135">
        <f t="shared" si="27"/>
        <v>0</v>
      </c>
      <c r="AE24" s="137">
        <f t="shared" si="28"/>
        <v>0</v>
      </c>
      <c r="AF24" s="129"/>
      <c r="AG24" s="130"/>
      <c r="AH24" s="135">
        <f t="shared" si="29"/>
        <v>0</v>
      </c>
      <c r="AI24" s="135">
        <f t="shared" si="30"/>
        <v>0</v>
      </c>
      <c r="AJ24" s="135">
        <f t="shared" si="31"/>
        <v>0</v>
      </c>
      <c r="AK24" s="137">
        <f t="shared" si="32"/>
        <v>0</v>
      </c>
      <c r="AL24" s="129"/>
      <c r="AM24" s="130"/>
      <c r="AN24" s="130"/>
      <c r="AO24" s="130"/>
      <c r="AP24" s="130"/>
      <c r="AQ24" s="130"/>
      <c r="AR24" s="130"/>
      <c r="AS24" s="130"/>
      <c r="AT24" s="130"/>
      <c r="AU24" s="132">
        <f t="shared" si="0"/>
        <v>0</v>
      </c>
      <c r="AV24" s="132">
        <f t="shared" si="1"/>
        <v>0</v>
      </c>
      <c r="AW24" s="132">
        <f t="shared" si="33"/>
        <v>0</v>
      </c>
      <c r="AX24" s="132">
        <f t="shared" si="34"/>
        <v>0</v>
      </c>
      <c r="AY24" s="132" t="str">
        <f t="shared" ca="1" si="35"/>
        <v>High Lapse</v>
      </c>
      <c r="AZ24" s="132">
        <f t="shared" si="2"/>
        <v>0</v>
      </c>
      <c r="BA24" s="132">
        <f t="shared" si="3"/>
        <v>0</v>
      </c>
      <c r="BB24" s="132">
        <f t="shared" si="52"/>
        <v>0</v>
      </c>
      <c r="BC24" s="132">
        <f t="shared" ca="1" si="36"/>
        <v>0</v>
      </c>
      <c r="BD24" s="129"/>
      <c r="BE24" s="130"/>
      <c r="BF24" s="135">
        <f t="shared" si="37"/>
        <v>0</v>
      </c>
      <c r="BG24" s="135">
        <f t="shared" si="38"/>
        <v>0</v>
      </c>
      <c r="BH24" s="135">
        <f t="shared" si="39"/>
        <v>0</v>
      </c>
      <c r="BI24" s="137">
        <f t="shared" si="40"/>
        <v>0</v>
      </c>
      <c r="BJ24" s="129"/>
      <c r="BK24" s="130"/>
      <c r="BL24" s="130"/>
      <c r="BM24" s="130"/>
      <c r="BN24" s="135">
        <f t="shared" si="41"/>
        <v>0</v>
      </c>
      <c r="BO24" s="135">
        <f t="shared" si="42"/>
        <v>0</v>
      </c>
      <c r="BP24" s="135">
        <f t="shared" si="43"/>
        <v>0</v>
      </c>
      <c r="BQ24" s="132" t="str">
        <f t="shared" ca="1" si="44"/>
        <v>High conversion</v>
      </c>
      <c r="BR24" s="135">
        <f t="shared" si="4"/>
        <v>0</v>
      </c>
      <c r="BS24" s="135">
        <f t="shared" si="53"/>
        <v>0</v>
      </c>
      <c r="BT24" s="132">
        <f t="shared" ca="1" si="45"/>
        <v>0</v>
      </c>
      <c r="BU24" s="129"/>
      <c r="BV24" s="130"/>
      <c r="BW24" s="130"/>
      <c r="BX24" s="135">
        <f t="shared" si="46"/>
        <v>0</v>
      </c>
      <c r="BY24" s="135">
        <f t="shared" si="47"/>
        <v>0</v>
      </c>
      <c r="BZ24" s="135">
        <f t="shared" si="48"/>
        <v>0</v>
      </c>
      <c r="CA24" s="140">
        <f t="shared" si="49"/>
        <v>0</v>
      </c>
      <c r="CC24" s="137">
        <f t="shared" si="5"/>
        <v>0</v>
      </c>
      <c r="CD24" s="137">
        <f t="shared" si="6"/>
        <v>0</v>
      </c>
      <c r="CE24" s="137">
        <f t="shared" si="7"/>
        <v>0</v>
      </c>
      <c r="CF24" s="137">
        <f t="shared" si="8"/>
        <v>0</v>
      </c>
      <c r="CG24" s="137">
        <f t="shared" si="9"/>
        <v>0</v>
      </c>
      <c r="CH24" s="226">
        <f t="shared" ca="1" si="10"/>
        <v>0</v>
      </c>
      <c r="CI24" s="137">
        <f t="shared" si="11"/>
        <v>0</v>
      </c>
      <c r="CJ24" s="137">
        <f t="shared" ca="1" si="50"/>
        <v>0</v>
      </c>
      <c r="CK24" s="137">
        <f t="shared" si="51"/>
        <v>0</v>
      </c>
      <c r="CL24" s="227">
        <f t="array" aca="1" ref="CL24" ca="1">-((MMULT(MMULT(CC24:CK24,CorrMatrix1),TRANSPOSE(CC24:CK24)))^0.5)</f>
        <v>0</v>
      </c>
      <c r="CM24" s="144">
        <f t="shared" ca="1" si="12"/>
        <v>0</v>
      </c>
    </row>
    <row r="25" spans="1:91" s="225" customFormat="1" x14ac:dyDescent="0.25">
      <c r="A25" s="228"/>
      <c r="B25" s="222"/>
      <c r="C25" s="223"/>
      <c r="D25" s="224"/>
      <c r="E25" s="129"/>
      <c r="F25" s="130"/>
      <c r="G25" s="130"/>
      <c r="H25" s="129"/>
      <c r="I25" s="130"/>
      <c r="J25" s="135">
        <f t="shared" si="13"/>
        <v>0</v>
      </c>
      <c r="K25" s="135">
        <f t="shared" si="14"/>
        <v>0</v>
      </c>
      <c r="L25" s="135">
        <f t="shared" si="15"/>
        <v>0</v>
      </c>
      <c r="M25" s="137">
        <f t="shared" si="16"/>
        <v>0</v>
      </c>
      <c r="N25" s="129"/>
      <c r="O25" s="130"/>
      <c r="P25" s="135">
        <f t="shared" si="17"/>
        <v>0</v>
      </c>
      <c r="Q25" s="135">
        <f t="shared" si="18"/>
        <v>0</v>
      </c>
      <c r="R25" s="135">
        <f t="shared" si="19"/>
        <v>0</v>
      </c>
      <c r="S25" s="137">
        <f t="shared" si="20"/>
        <v>0</v>
      </c>
      <c r="T25" s="129"/>
      <c r="U25" s="130"/>
      <c r="V25" s="135">
        <f t="shared" si="21"/>
        <v>0</v>
      </c>
      <c r="W25" s="135">
        <f t="shared" si="22"/>
        <v>0</v>
      </c>
      <c r="X25" s="135">
        <f t="shared" si="23"/>
        <v>0</v>
      </c>
      <c r="Y25" s="137">
        <f t="shared" si="24"/>
        <v>0</v>
      </c>
      <c r="Z25" s="129"/>
      <c r="AA25" s="130"/>
      <c r="AB25" s="135">
        <f t="shared" si="25"/>
        <v>0</v>
      </c>
      <c r="AC25" s="135">
        <f t="shared" si="26"/>
        <v>0</v>
      </c>
      <c r="AD25" s="135">
        <f t="shared" si="27"/>
        <v>0</v>
      </c>
      <c r="AE25" s="137">
        <f t="shared" si="28"/>
        <v>0</v>
      </c>
      <c r="AF25" s="129"/>
      <c r="AG25" s="130"/>
      <c r="AH25" s="135">
        <f t="shared" si="29"/>
        <v>0</v>
      </c>
      <c r="AI25" s="135">
        <f t="shared" si="30"/>
        <v>0</v>
      </c>
      <c r="AJ25" s="135">
        <f t="shared" si="31"/>
        <v>0</v>
      </c>
      <c r="AK25" s="137">
        <f t="shared" si="32"/>
        <v>0</v>
      </c>
      <c r="AL25" s="129"/>
      <c r="AM25" s="130"/>
      <c r="AN25" s="130"/>
      <c r="AO25" s="130"/>
      <c r="AP25" s="130"/>
      <c r="AQ25" s="130"/>
      <c r="AR25" s="130"/>
      <c r="AS25" s="130"/>
      <c r="AT25" s="130"/>
      <c r="AU25" s="132">
        <f t="shared" si="0"/>
        <v>0</v>
      </c>
      <c r="AV25" s="132">
        <f t="shared" si="1"/>
        <v>0</v>
      </c>
      <c r="AW25" s="132">
        <f t="shared" si="33"/>
        <v>0</v>
      </c>
      <c r="AX25" s="132">
        <f t="shared" si="34"/>
        <v>0</v>
      </c>
      <c r="AY25" s="132" t="str">
        <f t="shared" ca="1" si="35"/>
        <v>High Lapse</v>
      </c>
      <c r="AZ25" s="132">
        <f t="shared" si="2"/>
        <v>0</v>
      </c>
      <c r="BA25" s="132">
        <f t="shared" si="3"/>
        <v>0</v>
      </c>
      <c r="BB25" s="132">
        <f t="shared" si="52"/>
        <v>0</v>
      </c>
      <c r="BC25" s="132">
        <f t="shared" ca="1" si="36"/>
        <v>0</v>
      </c>
      <c r="BD25" s="129"/>
      <c r="BE25" s="130"/>
      <c r="BF25" s="135">
        <f t="shared" si="37"/>
        <v>0</v>
      </c>
      <c r="BG25" s="135">
        <f t="shared" si="38"/>
        <v>0</v>
      </c>
      <c r="BH25" s="135">
        <f t="shared" si="39"/>
        <v>0</v>
      </c>
      <c r="BI25" s="137">
        <f t="shared" si="40"/>
        <v>0</v>
      </c>
      <c r="BJ25" s="129"/>
      <c r="BK25" s="130"/>
      <c r="BL25" s="130"/>
      <c r="BM25" s="130"/>
      <c r="BN25" s="135">
        <f t="shared" si="41"/>
        <v>0</v>
      </c>
      <c r="BO25" s="135">
        <f t="shared" si="42"/>
        <v>0</v>
      </c>
      <c r="BP25" s="135">
        <f t="shared" si="43"/>
        <v>0</v>
      </c>
      <c r="BQ25" s="132" t="str">
        <f t="shared" ca="1" si="44"/>
        <v>High conversion</v>
      </c>
      <c r="BR25" s="135">
        <f t="shared" si="4"/>
        <v>0</v>
      </c>
      <c r="BS25" s="135">
        <f t="shared" si="53"/>
        <v>0</v>
      </c>
      <c r="BT25" s="132">
        <f t="shared" ca="1" si="45"/>
        <v>0</v>
      </c>
      <c r="BU25" s="129"/>
      <c r="BV25" s="130"/>
      <c r="BW25" s="130"/>
      <c r="BX25" s="135">
        <f t="shared" si="46"/>
        <v>0</v>
      </c>
      <c r="BY25" s="135">
        <f t="shared" si="47"/>
        <v>0</v>
      </c>
      <c r="BZ25" s="135">
        <f t="shared" si="48"/>
        <v>0</v>
      </c>
      <c r="CA25" s="140">
        <f t="shared" si="49"/>
        <v>0</v>
      </c>
      <c r="CC25" s="137">
        <f t="shared" si="5"/>
        <v>0</v>
      </c>
      <c r="CD25" s="137">
        <f t="shared" si="6"/>
        <v>0</v>
      </c>
      <c r="CE25" s="137">
        <f t="shared" si="7"/>
        <v>0</v>
      </c>
      <c r="CF25" s="137">
        <f t="shared" si="8"/>
        <v>0</v>
      </c>
      <c r="CG25" s="137">
        <f t="shared" si="9"/>
        <v>0</v>
      </c>
      <c r="CH25" s="226">
        <f t="shared" ca="1" si="10"/>
        <v>0</v>
      </c>
      <c r="CI25" s="137">
        <f t="shared" si="11"/>
        <v>0</v>
      </c>
      <c r="CJ25" s="137">
        <f t="shared" ca="1" si="50"/>
        <v>0</v>
      </c>
      <c r="CK25" s="137">
        <f t="shared" si="51"/>
        <v>0</v>
      </c>
      <c r="CL25" s="227">
        <f t="array" aca="1" ref="CL25" ca="1">-((MMULT(MMULT(CC25:CK25,CorrMatrix1),TRANSPOSE(CC25:CK25)))^0.5)</f>
        <v>0</v>
      </c>
      <c r="CM25" s="144">
        <f t="shared" ca="1" si="12"/>
        <v>0</v>
      </c>
    </row>
    <row r="26" spans="1:91" s="225" customFormat="1" x14ac:dyDescent="0.25">
      <c r="A26" s="221"/>
      <c r="B26" s="222"/>
      <c r="C26" s="223"/>
      <c r="D26" s="224"/>
      <c r="E26" s="129"/>
      <c r="F26" s="130"/>
      <c r="G26" s="130"/>
      <c r="H26" s="129"/>
      <c r="I26" s="130"/>
      <c r="J26" s="135">
        <f t="shared" si="13"/>
        <v>0</v>
      </c>
      <c r="K26" s="135">
        <f t="shared" si="14"/>
        <v>0</v>
      </c>
      <c r="L26" s="135">
        <f t="shared" si="15"/>
        <v>0</v>
      </c>
      <c r="M26" s="137">
        <f t="shared" si="16"/>
        <v>0</v>
      </c>
      <c r="N26" s="129"/>
      <c r="O26" s="130"/>
      <c r="P26" s="135">
        <f t="shared" si="17"/>
        <v>0</v>
      </c>
      <c r="Q26" s="135">
        <f t="shared" si="18"/>
        <v>0</v>
      </c>
      <c r="R26" s="135">
        <f t="shared" si="19"/>
        <v>0</v>
      </c>
      <c r="S26" s="137">
        <f t="shared" si="20"/>
        <v>0</v>
      </c>
      <c r="T26" s="129"/>
      <c r="U26" s="130"/>
      <c r="V26" s="135">
        <f t="shared" si="21"/>
        <v>0</v>
      </c>
      <c r="W26" s="135">
        <f t="shared" si="22"/>
        <v>0</v>
      </c>
      <c r="X26" s="135">
        <f t="shared" si="23"/>
        <v>0</v>
      </c>
      <c r="Y26" s="137">
        <f t="shared" si="24"/>
        <v>0</v>
      </c>
      <c r="Z26" s="129"/>
      <c r="AA26" s="130"/>
      <c r="AB26" s="135">
        <f t="shared" si="25"/>
        <v>0</v>
      </c>
      <c r="AC26" s="135">
        <f t="shared" si="26"/>
        <v>0</v>
      </c>
      <c r="AD26" s="135">
        <f t="shared" si="27"/>
        <v>0</v>
      </c>
      <c r="AE26" s="137">
        <f t="shared" si="28"/>
        <v>0</v>
      </c>
      <c r="AF26" s="129"/>
      <c r="AG26" s="130"/>
      <c r="AH26" s="135">
        <f t="shared" si="29"/>
        <v>0</v>
      </c>
      <c r="AI26" s="135">
        <f t="shared" si="30"/>
        <v>0</v>
      </c>
      <c r="AJ26" s="135">
        <f t="shared" si="31"/>
        <v>0</v>
      </c>
      <c r="AK26" s="137">
        <f t="shared" si="32"/>
        <v>0</v>
      </c>
      <c r="AL26" s="129"/>
      <c r="AM26" s="130"/>
      <c r="AN26" s="130"/>
      <c r="AO26" s="130"/>
      <c r="AP26" s="130"/>
      <c r="AQ26" s="130"/>
      <c r="AR26" s="130"/>
      <c r="AS26" s="130"/>
      <c r="AT26" s="130"/>
      <c r="AU26" s="132">
        <f t="shared" si="0"/>
        <v>0</v>
      </c>
      <c r="AV26" s="132">
        <f t="shared" si="1"/>
        <v>0</v>
      </c>
      <c r="AW26" s="132">
        <f t="shared" si="33"/>
        <v>0</v>
      </c>
      <c r="AX26" s="132">
        <f t="shared" si="34"/>
        <v>0</v>
      </c>
      <c r="AY26" s="132" t="str">
        <f t="shared" ca="1" si="35"/>
        <v>High Lapse</v>
      </c>
      <c r="AZ26" s="132">
        <f t="shared" si="2"/>
        <v>0</v>
      </c>
      <c r="BA26" s="132">
        <f t="shared" si="3"/>
        <v>0</v>
      </c>
      <c r="BB26" s="132">
        <f t="shared" si="52"/>
        <v>0</v>
      </c>
      <c r="BC26" s="132">
        <f t="shared" ca="1" si="36"/>
        <v>0</v>
      </c>
      <c r="BD26" s="129"/>
      <c r="BE26" s="130"/>
      <c r="BF26" s="135">
        <f t="shared" si="37"/>
        <v>0</v>
      </c>
      <c r="BG26" s="135">
        <f t="shared" si="38"/>
        <v>0</v>
      </c>
      <c r="BH26" s="135">
        <f t="shared" si="39"/>
        <v>0</v>
      </c>
      <c r="BI26" s="137">
        <f t="shared" si="40"/>
        <v>0</v>
      </c>
      <c r="BJ26" s="129"/>
      <c r="BK26" s="130"/>
      <c r="BL26" s="130"/>
      <c r="BM26" s="130"/>
      <c r="BN26" s="135">
        <f t="shared" si="41"/>
        <v>0</v>
      </c>
      <c r="BO26" s="135">
        <f t="shared" si="42"/>
        <v>0</v>
      </c>
      <c r="BP26" s="135">
        <f t="shared" si="43"/>
        <v>0</v>
      </c>
      <c r="BQ26" s="132" t="str">
        <f t="shared" ca="1" si="44"/>
        <v>High conversion</v>
      </c>
      <c r="BR26" s="135">
        <f t="shared" si="4"/>
        <v>0</v>
      </c>
      <c r="BS26" s="135">
        <f t="shared" si="53"/>
        <v>0</v>
      </c>
      <c r="BT26" s="132">
        <f t="shared" ca="1" si="45"/>
        <v>0</v>
      </c>
      <c r="BU26" s="129"/>
      <c r="BV26" s="130"/>
      <c r="BW26" s="130"/>
      <c r="BX26" s="135">
        <f t="shared" si="46"/>
        <v>0</v>
      </c>
      <c r="BY26" s="135">
        <f t="shared" si="47"/>
        <v>0</v>
      </c>
      <c r="BZ26" s="135">
        <f t="shared" si="48"/>
        <v>0</v>
      </c>
      <c r="CA26" s="140">
        <f t="shared" si="49"/>
        <v>0</v>
      </c>
      <c r="CC26" s="137">
        <f t="shared" si="5"/>
        <v>0</v>
      </c>
      <c r="CD26" s="137">
        <f t="shared" si="6"/>
        <v>0</v>
      </c>
      <c r="CE26" s="137">
        <f t="shared" si="7"/>
        <v>0</v>
      </c>
      <c r="CF26" s="137">
        <f t="shared" si="8"/>
        <v>0</v>
      </c>
      <c r="CG26" s="137">
        <f t="shared" si="9"/>
        <v>0</v>
      </c>
      <c r="CH26" s="226">
        <f t="shared" ca="1" si="10"/>
        <v>0</v>
      </c>
      <c r="CI26" s="137">
        <f t="shared" si="11"/>
        <v>0</v>
      </c>
      <c r="CJ26" s="137">
        <f t="shared" ca="1" si="50"/>
        <v>0</v>
      </c>
      <c r="CK26" s="137">
        <f t="shared" si="51"/>
        <v>0</v>
      </c>
      <c r="CL26" s="227">
        <f t="array" aca="1" ref="CL26" ca="1">-((MMULT(MMULT(CC26:CK26,CorrMatrix1),TRANSPOSE(CC26:CK26)))^0.5)</f>
        <v>0</v>
      </c>
      <c r="CM26" s="144">
        <f t="shared" ca="1" si="12"/>
        <v>0</v>
      </c>
    </row>
    <row r="27" spans="1:91" s="225" customFormat="1" x14ac:dyDescent="0.25">
      <c r="A27" s="221"/>
      <c r="B27" s="222"/>
      <c r="C27" s="223"/>
      <c r="D27" s="224"/>
      <c r="E27" s="129"/>
      <c r="F27" s="130"/>
      <c r="G27" s="130"/>
      <c r="H27" s="129"/>
      <c r="I27" s="130"/>
      <c r="J27" s="135">
        <f t="shared" si="13"/>
        <v>0</v>
      </c>
      <c r="K27" s="135">
        <f t="shared" si="14"/>
        <v>0</v>
      </c>
      <c r="L27" s="135">
        <f t="shared" si="15"/>
        <v>0</v>
      </c>
      <c r="M27" s="137">
        <f t="shared" si="16"/>
        <v>0</v>
      </c>
      <c r="N27" s="129"/>
      <c r="O27" s="130"/>
      <c r="P27" s="135">
        <f t="shared" si="17"/>
        <v>0</v>
      </c>
      <c r="Q27" s="135">
        <f t="shared" si="18"/>
        <v>0</v>
      </c>
      <c r="R27" s="135">
        <f t="shared" si="19"/>
        <v>0</v>
      </c>
      <c r="S27" s="137">
        <f t="shared" si="20"/>
        <v>0</v>
      </c>
      <c r="T27" s="129"/>
      <c r="U27" s="130"/>
      <c r="V27" s="135">
        <f t="shared" si="21"/>
        <v>0</v>
      </c>
      <c r="W27" s="135">
        <f t="shared" si="22"/>
        <v>0</v>
      </c>
      <c r="X27" s="135">
        <f t="shared" si="23"/>
        <v>0</v>
      </c>
      <c r="Y27" s="137">
        <f t="shared" si="24"/>
        <v>0</v>
      </c>
      <c r="Z27" s="129"/>
      <c r="AA27" s="130"/>
      <c r="AB27" s="135">
        <f t="shared" si="25"/>
        <v>0</v>
      </c>
      <c r="AC27" s="135">
        <f t="shared" si="26"/>
        <v>0</v>
      </c>
      <c r="AD27" s="135">
        <f t="shared" si="27"/>
        <v>0</v>
      </c>
      <c r="AE27" s="137">
        <f t="shared" si="28"/>
        <v>0</v>
      </c>
      <c r="AF27" s="129"/>
      <c r="AG27" s="130"/>
      <c r="AH27" s="135">
        <f t="shared" si="29"/>
        <v>0</v>
      </c>
      <c r="AI27" s="135">
        <f t="shared" si="30"/>
        <v>0</v>
      </c>
      <c r="AJ27" s="135">
        <f t="shared" si="31"/>
        <v>0</v>
      </c>
      <c r="AK27" s="137">
        <f t="shared" si="32"/>
        <v>0</v>
      </c>
      <c r="AL27" s="129"/>
      <c r="AM27" s="130"/>
      <c r="AN27" s="130"/>
      <c r="AO27" s="130"/>
      <c r="AP27" s="130"/>
      <c r="AQ27" s="130"/>
      <c r="AR27" s="130"/>
      <c r="AS27" s="130"/>
      <c r="AT27" s="130"/>
      <c r="AU27" s="132">
        <f t="shared" si="0"/>
        <v>0</v>
      </c>
      <c r="AV27" s="132">
        <f t="shared" si="1"/>
        <v>0</v>
      </c>
      <c r="AW27" s="132">
        <f t="shared" si="33"/>
        <v>0</v>
      </c>
      <c r="AX27" s="132">
        <f t="shared" si="34"/>
        <v>0</v>
      </c>
      <c r="AY27" s="132" t="str">
        <f t="shared" ca="1" si="35"/>
        <v>High Lapse</v>
      </c>
      <c r="AZ27" s="132">
        <f t="shared" si="2"/>
        <v>0</v>
      </c>
      <c r="BA27" s="132">
        <f t="shared" si="3"/>
        <v>0</v>
      </c>
      <c r="BB27" s="132">
        <f t="shared" si="52"/>
        <v>0</v>
      </c>
      <c r="BC27" s="132">
        <f t="shared" ca="1" si="36"/>
        <v>0</v>
      </c>
      <c r="BD27" s="129"/>
      <c r="BE27" s="130"/>
      <c r="BF27" s="135">
        <f t="shared" si="37"/>
        <v>0</v>
      </c>
      <c r="BG27" s="135">
        <f t="shared" si="38"/>
        <v>0</v>
      </c>
      <c r="BH27" s="135">
        <f t="shared" si="39"/>
        <v>0</v>
      </c>
      <c r="BI27" s="137">
        <f t="shared" si="40"/>
        <v>0</v>
      </c>
      <c r="BJ27" s="129"/>
      <c r="BK27" s="130"/>
      <c r="BL27" s="130"/>
      <c r="BM27" s="130"/>
      <c r="BN27" s="135">
        <f t="shared" si="41"/>
        <v>0</v>
      </c>
      <c r="BO27" s="135">
        <f t="shared" si="42"/>
        <v>0</v>
      </c>
      <c r="BP27" s="135">
        <f t="shared" si="43"/>
        <v>0</v>
      </c>
      <c r="BQ27" s="132" t="str">
        <f t="shared" ca="1" si="44"/>
        <v>High conversion</v>
      </c>
      <c r="BR27" s="135">
        <f t="shared" si="4"/>
        <v>0</v>
      </c>
      <c r="BS27" s="135">
        <f t="shared" si="53"/>
        <v>0</v>
      </c>
      <c r="BT27" s="132">
        <f t="shared" ca="1" si="45"/>
        <v>0</v>
      </c>
      <c r="BU27" s="129"/>
      <c r="BV27" s="130"/>
      <c r="BW27" s="130"/>
      <c r="BX27" s="135">
        <f t="shared" si="46"/>
        <v>0</v>
      </c>
      <c r="BY27" s="135">
        <f t="shared" si="47"/>
        <v>0</v>
      </c>
      <c r="BZ27" s="135">
        <f t="shared" si="48"/>
        <v>0</v>
      </c>
      <c r="CA27" s="140">
        <f t="shared" si="49"/>
        <v>0</v>
      </c>
      <c r="CC27" s="137">
        <f t="shared" si="5"/>
        <v>0</v>
      </c>
      <c r="CD27" s="137">
        <f t="shared" si="6"/>
        <v>0</v>
      </c>
      <c r="CE27" s="137">
        <f t="shared" si="7"/>
        <v>0</v>
      </c>
      <c r="CF27" s="137">
        <f t="shared" si="8"/>
        <v>0</v>
      </c>
      <c r="CG27" s="137">
        <f t="shared" si="9"/>
        <v>0</v>
      </c>
      <c r="CH27" s="226">
        <f t="shared" ca="1" si="10"/>
        <v>0</v>
      </c>
      <c r="CI27" s="137">
        <f t="shared" si="11"/>
        <v>0</v>
      </c>
      <c r="CJ27" s="137">
        <f t="shared" ca="1" si="50"/>
        <v>0</v>
      </c>
      <c r="CK27" s="137">
        <f t="shared" si="51"/>
        <v>0</v>
      </c>
      <c r="CL27" s="227">
        <f t="array" aca="1" ref="CL27" ca="1">-((MMULT(MMULT(CC27:CK27,CorrMatrix1),TRANSPOSE(CC27:CK27)))^0.5)</f>
        <v>0</v>
      </c>
      <c r="CM27" s="144">
        <f t="shared" ca="1" si="12"/>
        <v>0</v>
      </c>
    </row>
    <row r="28" spans="1:91" s="225" customFormat="1" x14ac:dyDescent="0.25">
      <c r="A28" s="221"/>
      <c r="B28" s="222"/>
      <c r="C28" s="223"/>
      <c r="D28" s="224"/>
      <c r="E28" s="129"/>
      <c r="F28" s="130"/>
      <c r="G28" s="130"/>
      <c r="H28" s="129"/>
      <c r="I28" s="130"/>
      <c r="J28" s="135">
        <f t="shared" si="13"/>
        <v>0</v>
      </c>
      <c r="K28" s="135">
        <f t="shared" si="14"/>
        <v>0</v>
      </c>
      <c r="L28" s="135">
        <f t="shared" si="15"/>
        <v>0</v>
      </c>
      <c r="M28" s="137">
        <f t="shared" si="16"/>
        <v>0</v>
      </c>
      <c r="N28" s="129"/>
      <c r="O28" s="130"/>
      <c r="P28" s="135">
        <f t="shared" si="17"/>
        <v>0</v>
      </c>
      <c r="Q28" s="135">
        <f t="shared" si="18"/>
        <v>0</v>
      </c>
      <c r="R28" s="135">
        <f t="shared" si="19"/>
        <v>0</v>
      </c>
      <c r="S28" s="137">
        <f t="shared" si="20"/>
        <v>0</v>
      </c>
      <c r="T28" s="129"/>
      <c r="U28" s="130"/>
      <c r="V28" s="135">
        <f t="shared" si="21"/>
        <v>0</v>
      </c>
      <c r="W28" s="135">
        <f t="shared" si="22"/>
        <v>0</v>
      </c>
      <c r="X28" s="135">
        <f t="shared" si="23"/>
        <v>0</v>
      </c>
      <c r="Y28" s="137">
        <f t="shared" si="24"/>
        <v>0</v>
      </c>
      <c r="Z28" s="129"/>
      <c r="AA28" s="130"/>
      <c r="AB28" s="135">
        <f t="shared" si="25"/>
        <v>0</v>
      </c>
      <c r="AC28" s="135">
        <f t="shared" si="26"/>
        <v>0</v>
      </c>
      <c r="AD28" s="135">
        <f t="shared" si="27"/>
        <v>0</v>
      </c>
      <c r="AE28" s="137">
        <f t="shared" si="28"/>
        <v>0</v>
      </c>
      <c r="AF28" s="129"/>
      <c r="AG28" s="130"/>
      <c r="AH28" s="135">
        <f t="shared" si="29"/>
        <v>0</v>
      </c>
      <c r="AI28" s="135">
        <f t="shared" si="30"/>
        <v>0</v>
      </c>
      <c r="AJ28" s="135">
        <f t="shared" si="31"/>
        <v>0</v>
      </c>
      <c r="AK28" s="137">
        <f t="shared" si="32"/>
        <v>0</v>
      </c>
      <c r="AL28" s="129"/>
      <c r="AM28" s="130"/>
      <c r="AN28" s="130"/>
      <c r="AO28" s="130"/>
      <c r="AP28" s="130"/>
      <c r="AQ28" s="130"/>
      <c r="AR28" s="130"/>
      <c r="AS28" s="130"/>
      <c r="AT28" s="130"/>
      <c r="AU28" s="132">
        <f t="shared" si="0"/>
        <v>0</v>
      </c>
      <c r="AV28" s="132">
        <f t="shared" si="1"/>
        <v>0</v>
      </c>
      <c r="AW28" s="132">
        <f t="shared" si="33"/>
        <v>0</v>
      </c>
      <c r="AX28" s="132">
        <f t="shared" si="34"/>
        <v>0</v>
      </c>
      <c r="AY28" s="132" t="str">
        <f t="shared" ca="1" si="35"/>
        <v>High Lapse</v>
      </c>
      <c r="AZ28" s="132">
        <f t="shared" si="2"/>
        <v>0</v>
      </c>
      <c r="BA28" s="132">
        <f t="shared" si="3"/>
        <v>0</v>
      </c>
      <c r="BB28" s="132">
        <f t="shared" si="52"/>
        <v>0</v>
      </c>
      <c r="BC28" s="132">
        <f t="shared" ca="1" si="36"/>
        <v>0</v>
      </c>
      <c r="BD28" s="129"/>
      <c r="BE28" s="130"/>
      <c r="BF28" s="135">
        <f t="shared" si="37"/>
        <v>0</v>
      </c>
      <c r="BG28" s="135">
        <f t="shared" si="38"/>
        <v>0</v>
      </c>
      <c r="BH28" s="135">
        <f t="shared" si="39"/>
        <v>0</v>
      </c>
      <c r="BI28" s="137">
        <f t="shared" si="40"/>
        <v>0</v>
      </c>
      <c r="BJ28" s="129"/>
      <c r="BK28" s="130"/>
      <c r="BL28" s="130"/>
      <c r="BM28" s="130"/>
      <c r="BN28" s="135">
        <f t="shared" si="41"/>
        <v>0</v>
      </c>
      <c r="BO28" s="135">
        <f t="shared" si="42"/>
        <v>0</v>
      </c>
      <c r="BP28" s="135">
        <f t="shared" si="43"/>
        <v>0</v>
      </c>
      <c r="BQ28" s="132" t="str">
        <f t="shared" ca="1" si="44"/>
        <v>High conversion</v>
      </c>
      <c r="BR28" s="135">
        <f t="shared" si="4"/>
        <v>0</v>
      </c>
      <c r="BS28" s="135">
        <f t="shared" si="53"/>
        <v>0</v>
      </c>
      <c r="BT28" s="132">
        <f t="shared" ca="1" si="45"/>
        <v>0</v>
      </c>
      <c r="BU28" s="129"/>
      <c r="BV28" s="130"/>
      <c r="BW28" s="130"/>
      <c r="BX28" s="135">
        <f t="shared" si="46"/>
        <v>0</v>
      </c>
      <c r="BY28" s="135">
        <f t="shared" si="47"/>
        <v>0</v>
      </c>
      <c r="BZ28" s="135">
        <f t="shared" si="48"/>
        <v>0</v>
      </c>
      <c r="CA28" s="140">
        <f t="shared" si="49"/>
        <v>0</v>
      </c>
      <c r="CC28" s="137">
        <f t="shared" si="5"/>
        <v>0</v>
      </c>
      <c r="CD28" s="137">
        <f t="shared" si="6"/>
        <v>0</v>
      </c>
      <c r="CE28" s="137">
        <f t="shared" si="7"/>
        <v>0</v>
      </c>
      <c r="CF28" s="137">
        <f t="shared" si="8"/>
        <v>0</v>
      </c>
      <c r="CG28" s="137">
        <f t="shared" si="9"/>
        <v>0</v>
      </c>
      <c r="CH28" s="226">
        <f t="shared" ca="1" si="10"/>
        <v>0</v>
      </c>
      <c r="CI28" s="137">
        <f t="shared" si="11"/>
        <v>0</v>
      </c>
      <c r="CJ28" s="137">
        <f t="shared" ca="1" si="50"/>
        <v>0</v>
      </c>
      <c r="CK28" s="137">
        <f t="shared" si="51"/>
        <v>0</v>
      </c>
      <c r="CL28" s="227">
        <f t="array" aca="1" ref="CL28" ca="1">-((MMULT(MMULT(CC28:CK28,CorrMatrix1),TRANSPOSE(CC28:CK28)))^0.5)</f>
        <v>0</v>
      </c>
      <c r="CM28" s="144">
        <f t="shared" ca="1" si="12"/>
        <v>0</v>
      </c>
    </row>
    <row r="29" spans="1:91" s="225" customFormat="1" x14ac:dyDescent="0.25">
      <c r="A29" s="228"/>
      <c r="B29" s="222"/>
      <c r="C29" s="223"/>
      <c r="D29" s="224"/>
      <c r="E29" s="129"/>
      <c r="F29" s="130"/>
      <c r="G29" s="130"/>
      <c r="H29" s="129"/>
      <c r="I29" s="130"/>
      <c r="J29" s="135">
        <f t="shared" si="13"/>
        <v>0</v>
      </c>
      <c r="K29" s="135">
        <f t="shared" si="14"/>
        <v>0</v>
      </c>
      <c r="L29" s="135">
        <f t="shared" si="15"/>
        <v>0</v>
      </c>
      <c r="M29" s="137">
        <f t="shared" si="16"/>
        <v>0</v>
      </c>
      <c r="N29" s="129"/>
      <c r="O29" s="130"/>
      <c r="P29" s="135">
        <f t="shared" si="17"/>
        <v>0</v>
      </c>
      <c r="Q29" s="135">
        <f t="shared" si="18"/>
        <v>0</v>
      </c>
      <c r="R29" s="135">
        <f t="shared" si="19"/>
        <v>0</v>
      </c>
      <c r="S29" s="137">
        <f t="shared" si="20"/>
        <v>0</v>
      </c>
      <c r="T29" s="129"/>
      <c r="U29" s="130"/>
      <c r="V29" s="135">
        <f t="shared" si="21"/>
        <v>0</v>
      </c>
      <c r="W29" s="135">
        <f t="shared" si="22"/>
        <v>0</v>
      </c>
      <c r="X29" s="135">
        <f t="shared" si="23"/>
        <v>0</v>
      </c>
      <c r="Y29" s="137">
        <f t="shared" si="24"/>
        <v>0</v>
      </c>
      <c r="Z29" s="129"/>
      <c r="AA29" s="130"/>
      <c r="AB29" s="135">
        <f t="shared" si="25"/>
        <v>0</v>
      </c>
      <c r="AC29" s="135">
        <f t="shared" si="26"/>
        <v>0</v>
      </c>
      <c r="AD29" s="135">
        <f t="shared" si="27"/>
        <v>0</v>
      </c>
      <c r="AE29" s="137">
        <f t="shared" si="28"/>
        <v>0</v>
      </c>
      <c r="AF29" s="129"/>
      <c r="AG29" s="130"/>
      <c r="AH29" s="135">
        <f t="shared" si="29"/>
        <v>0</v>
      </c>
      <c r="AI29" s="135">
        <f t="shared" si="30"/>
        <v>0</v>
      </c>
      <c r="AJ29" s="135">
        <f t="shared" si="31"/>
        <v>0</v>
      </c>
      <c r="AK29" s="137">
        <f t="shared" si="32"/>
        <v>0</v>
      </c>
      <c r="AL29" s="129"/>
      <c r="AM29" s="130"/>
      <c r="AN29" s="130"/>
      <c r="AO29" s="130"/>
      <c r="AP29" s="130"/>
      <c r="AQ29" s="130"/>
      <c r="AR29" s="130"/>
      <c r="AS29" s="130"/>
      <c r="AT29" s="130"/>
      <c r="AU29" s="132">
        <f t="shared" si="0"/>
        <v>0</v>
      </c>
      <c r="AV29" s="132">
        <f t="shared" si="1"/>
        <v>0</v>
      </c>
      <c r="AW29" s="132">
        <f t="shared" si="33"/>
        <v>0</v>
      </c>
      <c r="AX29" s="132">
        <f t="shared" si="34"/>
        <v>0</v>
      </c>
      <c r="AY29" s="132" t="str">
        <f t="shared" ca="1" si="35"/>
        <v>High Lapse</v>
      </c>
      <c r="AZ29" s="132">
        <f t="shared" si="2"/>
        <v>0</v>
      </c>
      <c r="BA29" s="132">
        <f t="shared" si="3"/>
        <v>0</v>
      </c>
      <c r="BB29" s="132">
        <f t="shared" si="52"/>
        <v>0</v>
      </c>
      <c r="BC29" s="132">
        <f t="shared" ca="1" si="36"/>
        <v>0</v>
      </c>
      <c r="BD29" s="129"/>
      <c r="BE29" s="130"/>
      <c r="BF29" s="135">
        <f t="shared" si="37"/>
        <v>0</v>
      </c>
      <c r="BG29" s="135">
        <f t="shared" si="38"/>
        <v>0</v>
      </c>
      <c r="BH29" s="135">
        <f t="shared" si="39"/>
        <v>0</v>
      </c>
      <c r="BI29" s="137">
        <f t="shared" si="40"/>
        <v>0</v>
      </c>
      <c r="BJ29" s="129"/>
      <c r="BK29" s="130"/>
      <c r="BL29" s="130"/>
      <c r="BM29" s="130"/>
      <c r="BN29" s="135">
        <f t="shared" si="41"/>
        <v>0</v>
      </c>
      <c r="BO29" s="135">
        <f t="shared" si="42"/>
        <v>0</v>
      </c>
      <c r="BP29" s="135">
        <f t="shared" si="43"/>
        <v>0</v>
      </c>
      <c r="BQ29" s="132" t="str">
        <f t="shared" ca="1" si="44"/>
        <v>High conversion</v>
      </c>
      <c r="BR29" s="135">
        <f t="shared" si="4"/>
        <v>0</v>
      </c>
      <c r="BS29" s="135">
        <f t="shared" si="53"/>
        <v>0</v>
      </c>
      <c r="BT29" s="132">
        <f t="shared" ca="1" si="45"/>
        <v>0</v>
      </c>
      <c r="BU29" s="129"/>
      <c r="BV29" s="130"/>
      <c r="BW29" s="130"/>
      <c r="BX29" s="135">
        <f t="shared" si="46"/>
        <v>0</v>
      </c>
      <c r="BY29" s="135">
        <f t="shared" si="47"/>
        <v>0</v>
      </c>
      <c r="BZ29" s="135">
        <f t="shared" si="48"/>
        <v>0</v>
      </c>
      <c r="CA29" s="140">
        <f t="shared" si="49"/>
        <v>0</v>
      </c>
      <c r="CC29" s="137">
        <f t="shared" si="5"/>
        <v>0</v>
      </c>
      <c r="CD29" s="137">
        <f t="shared" si="6"/>
        <v>0</v>
      </c>
      <c r="CE29" s="137">
        <f t="shared" si="7"/>
        <v>0</v>
      </c>
      <c r="CF29" s="137">
        <f t="shared" si="8"/>
        <v>0</v>
      </c>
      <c r="CG29" s="137">
        <f t="shared" si="9"/>
        <v>0</v>
      </c>
      <c r="CH29" s="226">
        <f t="shared" ca="1" si="10"/>
        <v>0</v>
      </c>
      <c r="CI29" s="137">
        <f t="shared" si="11"/>
        <v>0</v>
      </c>
      <c r="CJ29" s="137">
        <f t="shared" ca="1" si="50"/>
        <v>0</v>
      </c>
      <c r="CK29" s="137">
        <f t="shared" si="51"/>
        <v>0</v>
      </c>
      <c r="CL29" s="227">
        <f t="array" aca="1" ref="CL29" ca="1">-((MMULT(MMULT(CC29:CK29,CorrMatrix1),TRANSPOSE(CC29:CK29)))^0.5)</f>
        <v>0</v>
      </c>
      <c r="CM29" s="144">
        <f t="shared" ca="1" si="12"/>
        <v>0</v>
      </c>
    </row>
    <row r="30" spans="1:91" s="225" customFormat="1" x14ac:dyDescent="0.25">
      <c r="A30" s="221"/>
      <c r="B30" s="222"/>
      <c r="C30" s="223"/>
      <c r="D30" s="224"/>
      <c r="E30" s="129"/>
      <c r="F30" s="130"/>
      <c r="G30" s="130"/>
      <c r="H30" s="129"/>
      <c r="I30" s="130"/>
      <c r="J30" s="135">
        <f t="shared" si="13"/>
        <v>0</v>
      </c>
      <c r="K30" s="135">
        <f t="shared" si="14"/>
        <v>0</v>
      </c>
      <c r="L30" s="135">
        <f t="shared" si="15"/>
        <v>0</v>
      </c>
      <c r="M30" s="137">
        <f t="shared" si="16"/>
        <v>0</v>
      </c>
      <c r="N30" s="129"/>
      <c r="O30" s="130"/>
      <c r="P30" s="135">
        <f t="shared" si="17"/>
        <v>0</v>
      </c>
      <c r="Q30" s="135">
        <f t="shared" si="18"/>
        <v>0</v>
      </c>
      <c r="R30" s="135">
        <f t="shared" si="19"/>
        <v>0</v>
      </c>
      <c r="S30" s="137">
        <f t="shared" si="20"/>
        <v>0</v>
      </c>
      <c r="T30" s="129"/>
      <c r="U30" s="130"/>
      <c r="V30" s="135">
        <f t="shared" si="21"/>
        <v>0</v>
      </c>
      <c r="W30" s="135">
        <f t="shared" si="22"/>
        <v>0</v>
      </c>
      <c r="X30" s="135">
        <f t="shared" si="23"/>
        <v>0</v>
      </c>
      <c r="Y30" s="137">
        <f t="shared" si="24"/>
        <v>0</v>
      </c>
      <c r="Z30" s="129"/>
      <c r="AA30" s="130"/>
      <c r="AB30" s="135">
        <f t="shared" si="25"/>
        <v>0</v>
      </c>
      <c r="AC30" s="135">
        <f t="shared" si="26"/>
        <v>0</v>
      </c>
      <c r="AD30" s="135">
        <f t="shared" si="27"/>
        <v>0</v>
      </c>
      <c r="AE30" s="137">
        <f t="shared" si="28"/>
        <v>0</v>
      </c>
      <c r="AF30" s="129"/>
      <c r="AG30" s="130"/>
      <c r="AH30" s="135">
        <f t="shared" si="29"/>
        <v>0</v>
      </c>
      <c r="AI30" s="135">
        <f t="shared" si="30"/>
        <v>0</v>
      </c>
      <c r="AJ30" s="135">
        <f t="shared" si="31"/>
        <v>0</v>
      </c>
      <c r="AK30" s="137">
        <f t="shared" si="32"/>
        <v>0</v>
      </c>
      <c r="AL30" s="129"/>
      <c r="AM30" s="130"/>
      <c r="AN30" s="130"/>
      <c r="AO30" s="130"/>
      <c r="AP30" s="130"/>
      <c r="AQ30" s="130"/>
      <c r="AR30" s="130"/>
      <c r="AS30" s="130"/>
      <c r="AT30" s="130"/>
      <c r="AU30" s="132">
        <f t="shared" si="0"/>
        <v>0</v>
      </c>
      <c r="AV30" s="132">
        <f t="shared" si="1"/>
        <v>0</v>
      </c>
      <c r="AW30" s="132">
        <f t="shared" si="33"/>
        <v>0</v>
      </c>
      <c r="AX30" s="132">
        <f t="shared" si="34"/>
        <v>0</v>
      </c>
      <c r="AY30" s="132" t="str">
        <f t="shared" ca="1" si="35"/>
        <v>High Lapse</v>
      </c>
      <c r="AZ30" s="132">
        <f t="shared" si="2"/>
        <v>0</v>
      </c>
      <c r="BA30" s="132">
        <f t="shared" si="3"/>
        <v>0</v>
      </c>
      <c r="BB30" s="132">
        <f t="shared" si="52"/>
        <v>0</v>
      </c>
      <c r="BC30" s="132">
        <f t="shared" ca="1" si="36"/>
        <v>0</v>
      </c>
      <c r="BD30" s="129"/>
      <c r="BE30" s="130"/>
      <c r="BF30" s="135">
        <f t="shared" si="37"/>
        <v>0</v>
      </c>
      <c r="BG30" s="135">
        <f t="shared" si="38"/>
        <v>0</v>
      </c>
      <c r="BH30" s="135">
        <f t="shared" si="39"/>
        <v>0</v>
      </c>
      <c r="BI30" s="137">
        <f t="shared" si="40"/>
        <v>0</v>
      </c>
      <c r="BJ30" s="129"/>
      <c r="BK30" s="130"/>
      <c r="BL30" s="130"/>
      <c r="BM30" s="130"/>
      <c r="BN30" s="135">
        <f t="shared" si="41"/>
        <v>0</v>
      </c>
      <c r="BO30" s="135">
        <f t="shared" si="42"/>
        <v>0</v>
      </c>
      <c r="BP30" s="135">
        <f t="shared" si="43"/>
        <v>0</v>
      </c>
      <c r="BQ30" s="132" t="str">
        <f t="shared" ca="1" si="44"/>
        <v>High conversion</v>
      </c>
      <c r="BR30" s="135">
        <f t="shared" si="4"/>
        <v>0</v>
      </c>
      <c r="BS30" s="135">
        <f t="shared" si="53"/>
        <v>0</v>
      </c>
      <c r="BT30" s="132">
        <f t="shared" ca="1" si="45"/>
        <v>0</v>
      </c>
      <c r="BU30" s="129"/>
      <c r="BV30" s="130"/>
      <c r="BW30" s="130"/>
      <c r="BX30" s="135">
        <f t="shared" si="46"/>
        <v>0</v>
      </c>
      <c r="BY30" s="135">
        <f t="shared" si="47"/>
        <v>0</v>
      </c>
      <c r="BZ30" s="135">
        <f t="shared" si="48"/>
        <v>0</v>
      </c>
      <c r="CA30" s="140">
        <f t="shared" si="49"/>
        <v>0</v>
      </c>
      <c r="CC30" s="137">
        <f t="shared" si="5"/>
        <v>0</v>
      </c>
      <c r="CD30" s="137">
        <f t="shared" si="6"/>
        <v>0</v>
      </c>
      <c r="CE30" s="137">
        <f t="shared" si="7"/>
        <v>0</v>
      </c>
      <c r="CF30" s="137">
        <f t="shared" si="8"/>
        <v>0</v>
      </c>
      <c r="CG30" s="137">
        <f t="shared" si="9"/>
        <v>0</v>
      </c>
      <c r="CH30" s="226">
        <f t="shared" ca="1" si="10"/>
        <v>0</v>
      </c>
      <c r="CI30" s="137">
        <f t="shared" si="11"/>
        <v>0</v>
      </c>
      <c r="CJ30" s="137">
        <f t="shared" ca="1" si="50"/>
        <v>0</v>
      </c>
      <c r="CK30" s="137">
        <f t="shared" si="51"/>
        <v>0</v>
      </c>
      <c r="CL30" s="227">
        <f t="array" aca="1" ref="CL30" ca="1">-((MMULT(MMULT(CC30:CK30,CorrMatrix1),TRANSPOSE(CC30:CK30)))^0.5)</f>
        <v>0</v>
      </c>
      <c r="CM30" s="144">
        <f t="shared" ca="1" si="12"/>
        <v>0</v>
      </c>
    </row>
    <row r="31" spans="1:91" s="225" customFormat="1" x14ac:dyDescent="0.25">
      <c r="A31" s="221"/>
      <c r="B31" s="222"/>
      <c r="C31" s="223"/>
      <c r="D31" s="224"/>
      <c r="E31" s="129"/>
      <c r="F31" s="130"/>
      <c r="G31" s="130"/>
      <c r="H31" s="129"/>
      <c r="I31" s="130"/>
      <c r="J31" s="135">
        <f t="shared" si="13"/>
        <v>0</v>
      </c>
      <c r="K31" s="135">
        <f t="shared" si="14"/>
        <v>0</v>
      </c>
      <c r="L31" s="135">
        <f t="shared" si="15"/>
        <v>0</v>
      </c>
      <c r="M31" s="137">
        <f t="shared" si="16"/>
        <v>0</v>
      </c>
      <c r="N31" s="129"/>
      <c r="O31" s="130"/>
      <c r="P31" s="135">
        <f t="shared" si="17"/>
        <v>0</v>
      </c>
      <c r="Q31" s="135">
        <f t="shared" si="18"/>
        <v>0</v>
      </c>
      <c r="R31" s="135">
        <f t="shared" si="19"/>
        <v>0</v>
      </c>
      <c r="S31" s="137">
        <f t="shared" si="20"/>
        <v>0</v>
      </c>
      <c r="T31" s="129"/>
      <c r="U31" s="130"/>
      <c r="V31" s="135">
        <f t="shared" si="21"/>
        <v>0</v>
      </c>
      <c r="W31" s="135">
        <f t="shared" si="22"/>
        <v>0</v>
      </c>
      <c r="X31" s="135">
        <f t="shared" si="23"/>
        <v>0</v>
      </c>
      <c r="Y31" s="137">
        <f t="shared" si="24"/>
        <v>0</v>
      </c>
      <c r="Z31" s="129"/>
      <c r="AA31" s="130"/>
      <c r="AB31" s="135">
        <f t="shared" si="25"/>
        <v>0</v>
      </c>
      <c r="AC31" s="135">
        <f t="shared" si="26"/>
        <v>0</v>
      </c>
      <c r="AD31" s="135">
        <f t="shared" si="27"/>
        <v>0</v>
      </c>
      <c r="AE31" s="137">
        <f t="shared" si="28"/>
        <v>0</v>
      </c>
      <c r="AF31" s="129"/>
      <c r="AG31" s="130"/>
      <c r="AH31" s="135">
        <f t="shared" si="29"/>
        <v>0</v>
      </c>
      <c r="AI31" s="135">
        <f t="shared" si="30"/>
        <v>0</v>
      </c>
      <c r="AJ31" s="135">
        <f t="shared" si="31"/>
        <v>0</v>
      </c>
      <c r="AK31" s="137">
        <f t="shared" si="32"/>
        <v>0</v>
      </c>
      <c r="AL31" s="129"/>
      <c r="AM31" s="130"/>
      <c r="AN31" s="130"/>
      <c r="AO31" s="130"/>
      <c r="AP31" s="130"/>
      <c r="AQ31" s="130"/>
      <c r="AR31" s="130"/>
      <c r="AS31" s="130"/>
      <c r="AT31" s="130"/>
      <c r="AU31" s="132">
        <f t="shared" si="0"/>
        <v>0</v>
      </c>
      <c r="AV31" s="132">
        <f t="shared" si="1"/>
        <v>0</v>
      </c>
      <c r="AW31" s="132">
        <f t="shared" si="33"/>
        <v>0</v>
      </c>
      <c r="AX31" s="132">
        <f t="shared" si="34"/>
        <v>0</v>
      </c>
      <c r="AY31" s="132" t="str">
        <f t="shared" ca="1" si="35"/>
        <v>High Lapse</v>
      </c>
      <c r="AZ31" s="132">
        <f t="shared" si="2"/>
        <v>0</v>
      </c>
      <c r="BA31" s="132">
        <f t="shared" si="3"/>
        <v>0</v>
      </c>
      <c r="BB31" s="132">
        <f t="shared" si="52"/>
        <v>0</v>
      </c>
      <c r="BC31" s="132">
        <f t="shared" ca="1" si="36"/>
        <v>0</v>
      </c>
      <c r="BD31" s="129"/>
      <c r="BE31" s="130"/>
      <c r="BF31" s="135">
        <f t="shared" si="37"/>
        <v>0</v>
      </c>
      <c r="BG31" s="135">
        <f t="shared" si="38"/>
        <v>0</v>
      </c>
      <c r="BH31" s="135">
        <f t="shared" si="39"/>
        <v>0</v>
      </c>
      <c r="BI31" s="137">
        <f t="shared" si="40"/>
        <v>0</v>
      </c>
      <c r="BJ31" s="129"/>
      <c r="BK31" s="130"/>
      <c r="BL31" s="130"/>
      <c r="BM31" s="130"/>
      <c r="BN31" s="135">
        <f t="shared" si="41"/>
        <v>0</v>
      </c>
      <c r="BO31" s="135">
        <f t="shared" si="42"/>
        <v>0</v>
      </c>
      <c r="BP31" s="135">
        <f t="shared" si="43"/>
        <v>0</v>
      </c>
      <c r="BQ31" s="132" t="str">
        <f t="shared" ca="1" si="44"/>
        <v>High conversion</v>
      </c>
      <c r="BR31" s="135">
        <f t="shared" si="4"/>
        <v>0</v>
      </c>
      <c r="BS31" s="135">
        <f t="shared" si="53"/>
        <v>0</v>
      </c>
      <c r="BT31" s="132">
        <f t="shared" ca="1" si="45"/>
        <v>0</v>
      </c>
      <c r="BU31" s="129"/>
      <c r="BV31" s="130"/>
      <c r="BW31" s="130"/>
      <c r="BX31" s="135">
        <f t="shared" si="46"/>
        <v>0</v>
      </c>
      <c r="BY31" s="135">
        <f t="shared" si="47"/>
        <v>0</v>
      </c>
      <c r="BZ31" s="135">
        <f t="shared" si="48"/>
        <v>0</v>
      </c>
      <c r="CA31" s="140">
        <f t="shared" si="49"/>
        <v>0</v>
      </c>
      <c r="CC31" s="137">
        <f t="shared" si="5"/>
        <v>0</v>
      </c>
      <c r="CD31" s="137">
        <f t="shared" si="6"/>
        <v>0</v>
      </c>
      <c r="CE31" s="137">
        <f t="shared" si="7"/>
        <v>0</v>
      </c>
      <c r="CF31" s="137">
        <f t="shared" si="8"/>
        <v>0</v>
      </c>
      <c r="CG31" s="137">
        <f t="shared" si="9"/>
        <v>0</v>
      </c>
      <c r="CH31" s="226">
        <f t="shared" ca="1" si="10"/>
        <v>0</v>
      </c>
      <c r="CI31" s="137">
        <f t="shared" si="11"/>
        <v>0</v>
      </c>
      <c r="CJ31" s="137">
        <f t="shared" ca="1" si="50"/>
        <v>0</v>
      </c>
      <c r="CK31" s="137">
        <f t="shared" si="51"/>
        <v>0</v>
      </c>
      <c r="CL31" s="227">
        <f t="array" aca="1" ref="CL31" ca="1">-((MMULT(MMULT(CC31:CK31,CorrMatrix1),TRANSPOSE(CC31:CK31)))^0.5)</f>
        <v>0</v>
      </c>
      <c r="CM31" s="144">
        <f t="shared" ca="1" si="12"/>
        <v>0</v>
      </c>
    </row>
    <row r="32" spans="1:91" s="225" customFormat="1" x14ac:dyDescent="0.25"/>
    <row r="33" spans="1:1" s="225" customFormat="1" x14ac:dyDescent="0.25">
      <c r="A33" s="335"/>
    </row>
    <row r="34" spans="1:1" s="225" customFormat="1" x14ac:dyDescent="0.25"/>
    <row r="35" spans="1:1" s="225" customFormat="1" x14ac:dyDescent="0.25"/>
    <row r="36" spans="1:1" s="225" customFormat="1" x14ac:dyDescent="0.25"/>
    <row r="37" spans="1:1" s="225" customFormat="1" x14ac:dyDescent="0.25"/>
    <row r="38" spans="1:1" s="225" customFormat="1" x14ac:dyDescent="0.25"/>
    <row r="39" spans="1:1" s="225" customFormat="1" x14ac:dyDescent="0.25"/>
    <row r="40" spans="1:1" s="225" customFormat="1" x14ac:dyDescent="0.25"/>
    <row r="41" spans="1:1" s="225" customFormat="1" x14ac:dyDescent="0.25"/>
    <row r="42" spans="1:1" s="225" customFormat="1" x14ac:dyDescent="0.25"/>
    <row r="43" spans="1:1" s="225" customFormat="1" x14ac:dyDescent="0.25"/>
    <row r="44" spans="1:1" s="225" customFormat="1" x14ac:dyDescent="0.25"/>
    <row r="45" spans="1:1" s="225" customFormat="1" x14ac:dyDescent="0.25"/>
    <row r="46" spans="1:1" s="225" customFormat="1" x14ac:dyDescent="0.25"/>
    <row r="47" spans="1:1" s="225" customFormat="1" x14ac:dyDescent="0.25"/>
    <row r="48" spans="1:1" s="225" customFormat="1" x14ac:dyDescent="0.25"/>
    <row r="49" s="225" customFormat="1" x14ac:dyDescent="0.25"/>
    <row r="50" s="225" customFormat="1" x14ac:dyDescent="0.25"/>
    <row r="51" s="225" customFormat="1" x14ac:dyDescent="0.25"/>
    <row r="52" s="225" customFormat="1" x14ac:dyDescent="0.25"/>
    <row r="53" s="225" customFormat="1" x14ac:dyDescent="0.25"/>
    <row r="54" s="225" customFormat="1" x14ac:dyDescent="0.25"/>
    <row r="55" s="225" customFormat="1" x14ac:dyDescent="0.25"/>
    <row r="56" s="225" customFormat="1" x14ac:dyDescent="0.25"/>
    <row r="57" s="225" customFormat="1" x14ac:dyDescent="0.25"/>
    <row r="58" s="225" customFormat="1" x14ac:dyDescent="0.25"/>
    <row r="59" s="225" customFormat="1" x14ac:dyDescent="0.25"/>
    <row r="60" s="225" customFormat="1" x14ac:dyDescent="0.25"/>
    <row r="61" s="225" customFormat="1" x14ac:dyDescent="0.25"/>
    <row r="62" s="225" customFormat="1" x14ac:dyDescent="0.25"/>
    <row r="63" s="225" customFormat="1" x14ac:dyDescent="0.25"/>
    <row r="64" s="225" customFormat="1" x14ac:dyDescent="0.25"/>
    <row r="65" s="225" customFormat="1" x14ac:dyDescent="0.25"/>
    <row r="66" s="225" customFormat="1" x14ac:dyDescent="0.25"/>
    <row r="67" s="225" customFormat="1" x14ac:dyDescent="0.25"/>
    <row r="68" s="225" customFormat="1" x14ac:dyDescent="0.25"/>
    <row r="69" s="225" customFormat="1" x14ac:dyDescent="0.25"/>
    <row r="70" s="225" customFormat="1" x14ac:dyDescent="0.25"/>
    <row r="71" s="225" customFormat="1" x14ac:dyDescent="0.25"/>
    <row r="72" s="225" customFormat="1" x14ac:dyDescent="0.25"/>
    <row r="73" s="225" customFormat="1" x14ac:dyDescent="0.25"/>
    <row r="74" s="225" customFormat="1" x14ac:dyDescent="0.25"/>
    <row r="75" s="225" customFormat="1" x14ac:dyDescent="0.25"/>
    <row r="76" s="225" customFormat="1" x14ac:dyDescent="0.25"/>
    <row r="77" s="225" customFormat="1" x14ac:dyDescent="0.25"/>
    <row r="78" s="225" customFormat="1" x14ac:dyDescent="0.25"/>
    <row r="79" s="225" customFormat="1" x14ac:dyDescent="0.25"/>
    <row r="80" s="225" customFormat="1" x14ac:dyDescent="0.25"/>
    <row r="81" s="225" customFormat="1" x14ac:dyDescent="0.25"/>
    <row r="82" s="225" customFormat="1" x14ac:dyDescent="0.25"/>
    <row r="83" s="225" customFormat="1" x14ac:dyDescent="0.25"/>
    <row r="84" s="225" customFormat="1" x14ac:dyDescent="0.25"/>
    <row r="85" s="225" customFormat="1" x14ac:dyDescent="0.25"/>
    <row r="86" s="225" customFormat="1" x14ac:dyDescent="0.25"/>
    <row r="87" s="225" customFormat="1" x14ac:dyDescent="0.25"/>
    <row r="88" s="225" customFormat="1" x14ac:dyDescent="0.25"/>
    <row r="89" s="225" customFormat="1" x14ac:dyDescent="0.25"/>
    <row r="90" s="225" customFormat="1" x14ac:dyDescent="0.25"/>
    <row r="91" s="225" customFormat="1" x14ac:dyDescent="0.25"/>
    <row r="92" s="225" customFormat="1" x14ac:dyDescent="0.25"/>
    <row r="93" s="225" customFormat="1" x14ac:dyDescent="0.25"/>
    <row r="94" s="225" customFormat="1" x14ac:dyDescent="0.25"/>
    <row r="95" s="225" customFormat="1" x14ac:dyDescent="0.25"/>
    <row r="96" s="225" customFormat="1" x14ac:dyDescent="0.25"/>
    <row r="97" s="225" customFormat="1" x14ac:dyDescent="0.25"/>
    <row r="98" s="225" customFormat="1" x14ac:dyDescent="0.25"/>
    <row r="99" s="225" customFormat="1" x14ac:dyDescent="0.25"/>
    <row r="100" s="225" customFormat="1" x14ac:dyDescent="0.25"/>
    <row r="101" s="225" customFormat="1" x14ac:dyDescent="0.25"/>
    <row r="102" s="225" customFormat="1" x14ac:dyDescent="0.25"/>
    <row r="103" s="225" customFormat="1" x14ac:dyDescent="0.25"/>
    <row r="104" s="225" customFormat="1" x14ac:dyDescent="0.25"/>
    <row r="105" s="225" customFormat="1" x14ac:dyDescent="0.25"/>
    <row r="106" s="225" customFormat="1" x14ac:dyDescent="0.25"/>
    <row r="107" s="225" customFormat="1" x14ac:dyDescent="0.25"/>
    <row r="108" s="225" customFormat="1" x14ac:dyDescent="0.25"/>
    <row r="109" s="225" customFormat="1" x14ac:dyDescent="0.25"/>
    <row r="110" s="225" customFormat="1" x14ac:dyDescent="0.25"/>
    <row r="111" s="225" customFormat="1" x14ac:dyDescent="0.25"/>
    <row r="112" s="225" customFormat="1" x14ac:dyDescent="0.25"/>
    <row r="113" s="225" customFormat="1" x14ac:dyDescent="0.25"/>
    <row r="114" s="225" customFormat="1" x14ac:dyDescent="0.25"/>
    <row r="115" s="225" customFormat="1" x14ac:dyDescent="0.25"/>
    <row r="116" s="225" customFormat="1" x14ac:dyDescent="0.25"/>
    <row r="117" s="225" customFormat="1" x14ac:dyDescent="0.25"/>
    <row r="118" s="225" customFormat="1" x14ac:dyDescent="0.25"/>
    <row r="119" s="225" customFormat="1" x14ac:dyDescent="0.25"/>
    <row r="120" s="225" customFormat="1" x14ac:dyDescent="0.25"/>
    <row r="121" s="225" customFormat="1" x14ac:dyDescent="0.25"/>
    <row r="122" s="225" customFormat="1" x14ac:dyDescent="0.25"/>
    <row r="123" s="225" customFormat="1" x14ac:dyDescent="0.25"/>
    <row r="124" s="225" customFormat="1" x14ac:dyDescent="0.25"/>
    <row r="125" s="225" customFormat="1" x14ac:dyDescent="0.25"/>
    <row r="126" s="225" customFormat="1" x14ac:dyDescent="0.25"/>
    <row r="127" s="225" customFormat="1" x14ac:dyDescent="0.25"/>
    <row r="128" s="225" customFormat="1" x14ac:dyDescent="0.25"/>
    <row r="129" s="225" customFormat="1" x14ac:dyDescent="0.25"/>
    <row r="130" s="225" customFormat="1" x14ac:dyDescent="0.25"/>
    <row r="131" s="225" customFormat="1" x14ac:dyDescent="0.25"/>
    <row r="132" s="225" customFormat="1" x14ac:dyDescent="0.25"/>
    <row r="133" s="225" customFormat="1" x14ac:dyDescent="0.25"/>
    <row r="134" s="225" customFormat="1" x14ac:dyDescent="0.25"/>
    <row r="135" s="225" customFormat="1" x14ac:dyDescent="0.25"/>
    <row r="136" s="225" customFormat="1" x14ac:dyDescent="0.25"/>
    <row r="137" s="225" customFormat="1" x14ac:dyDescent="0.25"/>
    <row r="138" s="225" customFormat="1" x14ac:dyDescent="0.25"/>
    <row r="139" s="225" customFormat="1" x14ac:dyDescent="0.25"/>
    <row r="140" s="225" customFormat="1" x14ac:dyDescent="0.25"/>
    <row r="141" s="225" customFormat="1" x14ac:dyDescent="0.25"/>
    <row r="142" s="225" customFormat="1" x14ac:dyDescent="0.25"/>
    <row r="143" s="225" customFormat="1" x14ac:dyDescent="0.25"/>
    <row r="144" s="225" customFormat="1" x14ac:dyDescent="0.25"/>
    <row r="145" s="225" customFormat="1" x14ac:dyDescent="0.25"/>
    <row r="146" s="225" customFormat="1" x14ac:dyDescent="0.25"/>
    <row r="147" s="225" customFormat="1" x14ac:dyDescent="0.25"/>
    <row r="148" s="225" customFormat="1" x14ac:dyDescent="0.25"/>
    <row r="149" s="225" customFormat="1" x14ac:dyDescent="0.25"/>
    <row r="150" s="225" customFormat="1" x14ac:dyDescent="0.25"/>
    <row r="151" s="225" customFormat="1" x14ac:dyDescent="0.25"/>
    <row r="152" s="225" customFormat="1" x14ac:dyDescent="0.25"/>
    <row r="153" s="225" customFormat="1" x14ac:dyDescent="0.25"/>
    <row r="154" s="225" customFormat="1" x14ac:dyDescent="0.25"/>
    <row r="155" s="225" customFormat="1" x14ac:dyDescent="0.25"/>
    <row r="156" s="225" customFormat="1" x14ac:dyDescent="0.25"/>
    <row r="157" s="225" customFormat="1" x14ac:dyDescent="0.25"/>
    <row r="158" s="225" customFormat="1" x14ac:dyDescent="0.25"/>
    <row r="159" s="225" customFormat="1" x14ac:dyDescent="0.25"/>
    <row r="160" s="225" customFormat="1" x14ac:dyDescent="0.25"/>
    <row r="161" s="225" customFormat="1" x14ac:dyDescent="0.25"/>
    <row r="162" s="225" customFormat="1" x14ac:dyDescent="0.25"/>
    <row r="163" s="225" customFormat="1" x14ac:dyDescent="0.25"/>
    <row r="164" s="225" customFormat="1" x14ac:dyDescent="0.25"/>
    <row r="165" s="225" customFormat="1" x14ac:dyDescent="0.25"/>
    <row r="166" s="225" customFormat="1" x14ac:dyDescent="0.25"/>
    <row r="167" s="225" customFormat="1" x14ac:dyDescent="0.25"/>
    <row r="168" s="225" customFormat="1" x14ac:dyDescent="0.25"/>
    <row r="169" s="225" customFormat="1" x14ac:dyDescent="0.25"/>
    <row r="170" s="225" customFormat="1" x14ac:dyDescent="0.25"/>
    <row r="171" s="225" customFormat="1" x14ac:dyDescent="0.25"/>
    <row r="172" s="225" customFormat="1" x14ac:dyDescent="0.25"/>
    <row r="173" s="225" customFormat="1" x14ac:dyDescent="0.25"/>
    <row r="174" s="225" customFormat="1" x14ac:dyDescent="0.25"/>
    <row r="175" s="225" customFormat="1" x14ac:dyDescent="0.25"/>
    <row r="176" s="225" customFormat="1" x14ac:dyDescent="0.25"/>
    <row r="177" s="225" customFormat="1" x14ac:dyDescent="0.25"/>
    <row r="178" s="225" customFormat="1" x14ac:dyDescent="0.25"/>
    <row r="179" s="225" customFormat="1" x14ac:dyDescent="0.25"/>
    <row r="180" s="225" customFormat="1" x14ac:dyDescent="0.25"/>
    <row r="181" s="225" customFormat="1" x14ac:dyDescent="0.25"/>
    <row r="182" s="225" customFormat="1" x14ac:dyDescent="0.25"/>
    <row r="183" s="225" customFormat="1" x14ac:dyDescent="0.25"/>
    <row r="184" s="225" customFormat="1" x14ac:dyDescent="0.25"/>
    <row r="185" s="225" customFormat="1" x14ac:dyDescent="0.25"/>
    <row r="186" s="225" customFormat="1" x14ac:dyDescent="0.25"/>
    <row r="187" s="225" customFormat="1" x14ac:dyDescent="0.25"/>
    <row r="188" s="225" customFormat="1" x14ac:dyDescent="0.25"/>
    <row r="189" s="225" customFormat="1" x14ac:dyDescent="0.25"/>
    <row r="190" s="225" customFormat="1" x14ac:dyDescent="0.25"/>
    <row r="191" s="225" customFormat="1" x14ac:dyDescent="0.25"/>
    <row r="192" s="225" customFormat="1" x14ac:dyDescent="0.25"/>
    <row r="193" s="225" customFormat="1" x14ac:dyDescent="0.25"/>
    <row r="194" s="225" customFormat="1" x14ac:dyDescent="0.25"/>
    <row r="195" s="225" customFormat="1" x14ac:dyDescent="0.25"/>
    <row r="196" s="225" customFormat="1" x14ac:dyDescent="0.25"/>
    <row r="197" s="225" customFormat="1" x14ac:dyDescent="0.25"/>
    <row r="198" s="225" customFormat="1" x14ac:dyDescent="0.25"/>
    <row r="199" s="225" customFormat="1" x14ac:dyDescent="0.25"/>
    <row r="200" s="225" customFormat="1" x14ac:dyDescent="0.25"/>
    <row r="201" s="225" customFormat="1" x14ac:dyDescent="0.25"/>
    <row r="202" s="225" customFormat="1" x14ac:dyDescent="0.25"/>
    <row r="203" s="225" customFormat="1" x14ac:dyDescent="0.25"/>
    <row r="204" s="225" customFormat="1" x14ac:dyDescent="0.25"/>
    <row r="205" s="225" customFormat="1" x14ac:dyDescent="0.25"/>
    <row r="206" s="225" customFormat="1" x14ac:dyDescent="0.25"/>
    <row r="207" s="225" customFormat="1" x14ac:dyDescent="0.25"/>
    <row r="208" s="225" customFormat="1" x14ac:dyDescent="0.25"/>
    <row r="209" s="225" customFormat="1" x14ac:dyDescent="0.25"/>
    <row r="210" s="225" customFormat="1" x14ac:dyDescent="0.25"/>
    <row r="211" s="225" customFormat="1" x14ac:dyDescent="0.25"/>
    <row r="212" s="225" customFormat="1" x14ac:dyDescent="0.25"/>
    <row r="213" s="225" customFormat="1" x14ac:dyDescent="0.25"/>
    <row r="214" s="225" customFormat="1" x14ac:dyDescent="0.25"/>
    <row r="215" s="225" customFormat="1" x14ac:dyDescent="0.25"/>
    <row r="216" s="225" customFormat="1" x14ac:dyDescent="0.25"/>
    <row r="217" s="225" customFormat="1" x14ac:dyDescent="0.25"/>
    <row r="218" s="225" customFormat="1" x14ac:dyDescent="0.25"/>
    <row r="219" s="225" customFormat="1" x14ac:dyDescent="0.25"/>
    <row r="220" s="225" customFormat="1" x14ac:dyDescent="0.25"/>
    <row r="221" s="225" customFormat="1" x14ac:dyDescent="0.25"/>
    <row r="222" s="225" customFormat="1" x14ac:dyDescent="0.25"/>
    <row r="223" s="225" customFormat="1" x14ac:dyDescent="0.25"/>
    <row r="224" s="225" customFormat="1" x14ac:dyDescent="0.25"/>
    <row r="225" s="225" customFormat="1" x14ac:dyDescent="0.25"/>
    <row r="226" s="225" customFormat="1" x14ac:dyDescent="0.25"/>
    <row r="227" s="225" customFormat="1" x14ac:dyDescent="0.25"/>
    <row r="228" s="225" customFormat="1" x14ac:dyDescent="0.25"/>
    <row r="229" s="225" customFormat="1" x14ac:dyDescent="0.25"/>
    <row r="230" s="225" customFormat="1" x14ac:dyDescent="0.25"/>
    <row r="231" s="225" customFormat="1" x14ac:dyDescent="0.25"/>
    <row r="232" s="225" customFormat="1" x14ac:dyDescent="0.25"/>
    <row r="233" s="225" customFormat="1" x14ac:dyDescent="0.25"/>
    <row r="234" s="225" customFormat="1" x14ac:dyDescent="0.25"/>
    <row r="235" s="225" customFormat="1" x14ac:dyDescent="0.25"/>
    <row r="236" s="225" customFormat="1" x14ac:dyDescent="0.25"/>
    <row r="237" s="225" customFormat="1" x14ac:dyDescent="0.25"/>
    <row r="238" s="225" customFormat="1" x14ac:dyDescent="0.25"/>
    <row r="239" s="225" customFormat="1" x14ac:dyDescent="0.25"/>
    <row r="240" s="225" customFormat="1" x14ac:dyDescent="0.25"/>
    <row r="241" s="225" customFormat="1" x14ac:dyDescent="0.25"/>
    <row r="242" s="225" customFormat="1" x14ac:dyDescent="0.25"/>
    <row r="243" s="225" customFormat="1" x14ac:dyDescent="0.25"/>
    <row r="244" s="225" customFormat="1" x14ac:dyDescent="0.25"/>
    <row r="245" s="225" customFormat="1" x14ac:dyDescent="0.25"/>
    <row r="246" s="225" customFormat="1" x14ac:dyDescent="0.25"/>
    <row r="247" s="225" customFormat="1" x14ac:dyDescent="0.25"/>
    <row r="248" s="225" customFormat="1" x14ac:dyDescent="0.25"/>
    <row r="249" s="225" customFormat="1" x14ac:dyDescent="0.25"/>
    <row r="250" s="225" customFormat="1" x14ac:dyDescent="0.25"/>
    <row r="251" s="225" customFormat="1" x14ac:dyDescent="0.25"/>
    <row r="252" s="225" customFormat="1" x14ac:dyDescent="0.25"/>
    <row r="253" s="225" customFormat="1" x14ac:dyDescent="0.25"/>
    <row r="254" s="225" customFormat="1" x14ac:dyDescent="0.25"/>
    <row r="255" s="225" customFormat="1" x14ac:dyDescent="0.25"/>
    <row r="256" s="225" customFormat="1" x14ac:dyDescent="0.25"/>
    <row r="257" s="225" customFormat="1" x14ac:dyDescent="0.25"/>
    <row r="258" s="225" customFormat="1" x14ac:dyDescent="0.25"/>
    <row r="259" s="225" customFormat="1" x14ac:dyDescent="0.25"/>
    <row r="260" s="225" customFormat="1" x14ac:dyDescent="0.25"/>
    <row r="261" s="225" customFormat="1" x14ac:dyDescent="0.25"/>
    <row r="262" s="225" customFormat="1" x14ac:dyDescent="0.25"/>
    <row r="263" s="225" customFormat="1" x14ac:dyDescent="0.25"/>
    <row r="264" s="225" customFormat="1" x14ac:dyDescent="0.25"/>
    <row r="265" s="225" customFormat="1" x14ac:dyDescent="0.25"/>
    <row r="266" s="225" customFormat="1" x14ac:dyDescent="0.25"/>
    <row r="267" s="225" customFormat="1" x14ac:dyDescent="0.25"/>
    <row r="268" s="225" customFormat="1" x14ac:dyDescent="0.25"/>
    <row r="269" s="225" customFormat="1" x14ac:dyDescent="0.25"/>
    <row r="270" s="225" customFormat="1" x14ac:dyDescent="0.25"/>
    <row r="271" s="225" customFormat="1" x14ac:dyDescent="0.25"/>
    <row r="272" s="225" customFormat="1" x14ac:dyDescent="0.25"/>
    <row r="273" s="225" customFormat="1" x14ac:dyDescent="0.25"/>
    <row r="274" s="225" customFormat="1" x14ac:dyDescent="0.25"/>
    <row r="275" s="225" customFormat="1" x14ac:dyDescent="0.25"/>
    <row r="276" s="225" customFormat="1" x14ac:dyDescent="0.25"/>
    <row r="277" s="225" customFormat="1" x14ac:dyDescent="0.25"/>
    <row r="278" s="225" customFormat="1" x14ac:dyDescent="0.25"/>
    <row r="279" s="225" customFormat="1" x14ac:dyDescent="0.25"/>
    <row r="280" s="225" customFormat="1" x14ac:dyDescent="0.25"/>
    <row r="281" s="225" customFormat="1" x14ac:dyDescent="0.25"/>
    <row r="282" s="225" customFormat="1" x14ac:dyDescent="0.25"/>
    <row r="283" s="225" customFormat="1" x14ac:dyDescent="0.25"/>
    <row r="284" s="225" customFormat="1" x14ac:dyDescent="0.25"/>
    <row r="285" s="225" customFormat="1" x14ac:dyDescent="0.25"/>
    <row r="286" s="225" customFormat="1" x14ac:dyDescent="0.25"/>
    <row r="287" s="225" customFormat="1" x14ac:dyDescent="0.25"/>
    <row r="288" s="225" customFormat="1" x14ac:dyDescent="0.25"/>
    <row r="289" s="225" customFormat="1" x14ac:dyDescent="0.25"/>
    <row r="290" s="225" customFormat="1" x14ac:dyDescent="0.25"/>
    <row r="291" s="225" customFormat="1" x14ac:dyDescent="0.25"/>
    <row r="292" s="225" customFormat="1" x14ac:dyDescent="0.25"/>
    <row r="293" s="225" customFormat="1" x14ac:dyDescent="0.25"/>
    <row r="294" s="225" customFormat="1" x14ac:dyDescent="0.25"/>
    <row r="295" s="225" customFormat="1" x14ac:dyDescent="0.25"/>
    <row r="296" s="225" customFormat="1" x14ac:dyDescent="0.25"/>
    <row r="297" s="225" customFormat="1" x14ac:dyDescent="0.25"/>
    <row r="298" s="225" customFormat="1" x14ac:dyDescent="0.25"/>
    <row r="299" s="225" customFormat="1" x14ac:dyDescent="0.25"/>
    <row r="300" s="225" customFormat="1" x14ac:dyDescent="0.25"/>
    <row r="301" s="225" customFormat="1" x14ac:dyDescent="0.25"/>
    <row r="302" s="225" customFormat="1" x14ac:dyDescent="0.25"/>
    <row r="303" s="225" customFormat="1" x14ac:dyDescent="0.25"/>
    <row r="304" s="225" customFormat="1" x14ac:dyDescent="0.25"/>
    <row r="305" s="225" customFormat="1" x14ac:dyDescent="0.25"/>
    <row r="306" s="225" customFormat="1" x14ac:dyDescent="0.25"/>
    <row r="307" s="225" customFormat="1" x14ac:dyDescent="0.25"/>
    <row r="308" s="225" customFormat="1" x14ac:dyDescent="0.25"/>
    <row r="309" s="225" customFormat="1" x14ac:dyDescent="0.25"/>
    <row r="310" s="225" customFormat="1" x14ac:dyDescent="0.25"/>
    <row r="311" s="225" customFormat="1" x14ac:dyDescent="0.25"/>
    <row r="312" s="225" customFormat="1" x14ac:dyDescent="0.25"/>
    <row r="313" s="225" customFormat="1" x14ac:dyDescent="0.25"/>
    <row r="314" s="225" customFormat="1" x14ac:dyDescent="0.25"/>
    <row r="315" s="225" customFormat="1" x14ac:dyDescent="0.25"/>
    <row r="316" s="225" customFormat="1" x14ac:dyDescent="0.25"/>
    <row r="317" s="225" customFormat="1" x14ac:dyDescent="0.25"/>
    <row r="318" s="225" customFormat="1" x14ac:dyDescent="0.25"/>
    <row r="319" s="225" customFormat="1" x14ac:dyDescent="0.25"/>
    <row r="320" s="225" customFormat="1" x14ac:dyDescent="0.25"/>
    <row r="321" s="225" customFormat="1" x14ac:dyDescent="0.25"/>
    <row r="322" s="225" customFormat="1" x14ac:dyDescent="0.25"/>
    <row r="323" s="225" customFormat="1" x14ac:dyDescent="0.25"/>
    <row r="324" s="225" customFormat="1" x14ac:dyDescent="0.25"/>
    <row r="325" s="225" customFormat="1" x14ac:dyDescent="0.25"/>
    <row r="326" s="225" customFormat="1" x14ac:dyDescent="0.25"/>
    <row r="327" s="225" customFormat="1" x14ac:dyDescent="0.25"/>
    <row r="328" s="225" customFormat="1" x14ac:dyDescent="0.25"/>
    <row r="329" s="225" customFormat="1" x14ac:dyDescent="0.25"/>
    <row r="330" s="225" customFormat="1" x14ac:dyDescent="0.25"/>
    <row r="331" s="225" customFormat="1" x14ac:dyDescent="0.25"/>
    <row r="332" s="225" customFormat="1" x14ac:dyDescent="0.25"/>
    <row r="333" s="225" customFormat="1" x14ac:dyDescent="0.25"/>
    <row r="334" s="225" customFormat="1" x14ac:dyDescent="0.25"/>
    <row r="335" s="225" customFormat="1" x14ac:dyDescent="0.25"/>
    <row r="336" s="225" customFormat="1" x14ac:dyDescent="0.25"/>
    <row r="337" s="225" customFormat="1" x14ac:dyDescent="0.25"/>
    <row r="338" s="225" customFormat="1" x14ac:dyDescent="0.25"/>
    <row r="339" s="225" customFormat="1" x14ac:dyDescent="0.25"/>
    <row r="340" s="225" customFormat="1" x14ac:dyDescent="0.25"/>
    <row r="341" s="225" customFormat="1" x14ac:dyDescent="0.25"/>
    <row r="342" s="225" customFormat="1" x14ac:dyDescent="0.25"/>
    <row r="343" s="225" customFormat="1" x14ac:dyDescent="0.25"/>
    <row r="344" s="225" customFormat="1" x14ac:dyDescent="0.25"/>
    <row r="345" s="225" customFormat="1" x14ac:dyDescent="0.25"/>
    <row r="346" s="225" customFormat="1" x14ac:dyDescent="0.25"/>
    <row r="347" s="225" customFormat="1" x14ac:dyDescent="0.25"/>
    <row r="348" s="225" customFormat="1" x14ac:dyDescent="0.25"/>
    <row r="349" s="225" customFormat="1" x14ac:dyDescent="0.25"/>
    <row r="350" s="225" customFormat="1" x14ac:dyDescent="0.25"/>
    <row r="351" s="225" customFormat="1" x14ac:dyDescent="0.25"/>
    <row r="352" s="225" customFormat="1" x14ac:dyDescent="0.25"/>
    <row r="353" s="225" customFormat="1" x14ac:dyDescent="0.25"/>
    <row r="354" s="225" customFormat="1" x14ac:dyDescent="0.25"/>
    <row r="355" s="225" customFormat="1" x14ac:dyDescent="0.25"/>
    <row r="356" s="225" customFormat="1" x14ac:dyDescent="0.25"/>
    <row r="357" s="225" customFormat="1" x14ac:dyDescent="0.25"/>
    <row r="358" s="225" customFormat="1" x14ac:dyDescent="0.25"/>
    <row r="359" s="225" customFormat="1" x14ac:dyDescent="0.25"/>
    <row r="360" s="225" customFormat="1" x14ac:dyDescent="0.25"/>
    <row r="361" s="225" customFormat="1" x14ac:dyDescent="0.25"/>
    <row r="362" s="225" customFormat="1" x14ac:dyDescent="0.25"/>
    <row r="363" s="225" customFormat="1" x14ac:dyDescent="0.25"/>
    <row r="364" s="225" customFormat="1" x14ac:dyDescent="0.25"/>
    <row r="365" s="225" customFormat="1" x14ac:dyDescent="0.25"/>
    <row r="366" s="225" customFormat="1" x14ac:dyDescent="0.25"/>
    <row r="367" s="225" customFormat="1" x14ac:dyDescent="0.25"/>
    <row r="368" s="225" customFormat="1" x14ac:dyDescent="0.25"/>
    <row r="369" s="225" customFormat="1" x14ac:dyDescent="0.25"/>
    <row r="370" s="225" customFormat="1" x14ac:dyDescent="0.25"/>
    <row r="371" s="225" customFormat="1" x14ac:dyDescent="0.25"/>
    <row r="372" s="225" customFormat="1" x14ac:dyDescent="0.25"/>
    <row r="373" s="225" customFormat="1" x14ac:dyDescent="0.25"/>
    <row r="374" s="225" customFormat="1" x14ac:dyDescent="0.25"/>
    <row r="375" s="225" customFormat="1" x14ac:dyDescent="0.25"/>
    <row r="376" s="225" customFormat="1" x14ac:dyDescent="0.25"/>
    <row r="377" s="225" customFormat="1" x14ac:dyDescent="0.25"/>
    <row r="378" s="225" customFormat="1" x14ac:dyDescent="0.25"/>
    <row r="379" s="225" customFormat="1" x14ac:dyDescent="0.25"/>
    <row r="380" s="225" customFormat="1" x14ac:dyDescent="0.25"/>
    <row r="381" s="225" customFormat="1" x14ac:dyDescent="0.25"/>
    <row r="382" s="225" customFormat="1" x14ac:dyDescent="0.25"/>
    <row r="383" s="225" customFormat="1" x14ac:dyDescent="0.25"/>
    <row r="384" s="225" customFormat="1" x14ac:dyDescent="0.25"/>
    <row r="385" s="225" customFormat="1" x14ac:dyDescent="0.25"/>
    <row r="386" s="225" customFormat="1" x14ac:dyDescent="0.25"/>
    <row r="387" s="225" customFormat="1" x14ac:dyDescent="0.25"/>
    <row r="388" s="225" customFormat="1" x14ac:dyDescent="0.25"/>
    <row r="389" s="225" customFormat="1" x14ac:dyDescent="0.25"/>
    <row r="390" s="225" customFormat="1" x14ac:dyDescent="0.25"/>
    <row r="391" s="225" customFormat="1" x14ac:dyDescent="0.25"/>
    <row r="392" s="225" customFormat="1" x14ac:dyDescent="0.25"/>
    <row r="393" s="225" customFormat="1" x14ac:dyDescent="0.25"/>
    <row r="394" s="225" customFormat="1" x14ac:dyDescent="0.25"/>
    <row r="395" s="225" customFormat="1" x14ac:dyDescent="0.25"/>
    <row r="396" s="225" customFormat="1" x14ac:dyDescent="0.25"/>
    <row r="397" s="225" customFormat="1" x14ac:dyDescent="0.25"/>
    <row r="398" s="225" customFormat="1" x14ac:dyDescent="0.25"/>
    <row r="399" s="225" customFormat="1" x14ac:dyDescent="0.25"/>
    <row r="400" s="225" customFormat="1" x14ac:dyDescent="0.25"/>
    <row r="401" s="225" customFormat="1" x14ac:dyDescent="0.25"/>
    <row r="402" s="225" customFormat="1" x14ac:dyDescent="0.25"/>
    <row r="403" s="225" customFormat="1" x14ac:dyDescent="0.25"/>
    <row r="404" s="225" customFormat="1" x14ac:dyDescent="0.25"/>
    <row r="405" s="225" customFormat="1" x14ac:dyDescent="0.25"/>
    <row r="406" s="225" customFormat="1" x14ac:dyDescent="0.25"/>
    <row r="407" s="225" customFormat="1" x14ac:dyDescent="0.25"/>
    <row r="408" s="225" customFormat="1" x14ac:dyDescent="0.25"/>
    <row r="409" s="225" customFormat="1" x14ac:dyDescent="0.25"/>
    <row r="410" s="225" customFormat="1" x14ac:dyDescent="0.25"/>
    <row r="411" s="225" customFormat="1" x14ac:dyDescent="0.25"/>
    <row r="412" s="225" customFormat="1" x14ac:dyDescent="0.25"/>
    <row r="413" s="225" customFormat="1" x14ac:dyDescent="0.25"/>
    <row r="414" s="225" customFormat="1" x14ac:dyDescent="0.25"/>
    <row r="415" s="225" customFormat="1" x14ac:dyDescent="0.25"/>
    <row r="416" s="225" customFormat="1" x14ac:dyDescent="0.25"/>
    <row r="417" s="225" customFormat="1" x14ac:dyDescent="0.25"/>
    <row r="418" s="225" customFormat="1" x14ac:dyDescent="0.25"/>
    <row r="419" s="225" customFormat="1" x14ac:dyDescent="0.25"/>
    <row r="420" s="225" customFormat="1" x14ac:dyDescent="0.25"/>
    <row r="421" s="225" customFormat="1" x14ac:dyDescent="0.25"/>
    <row r="422" s="225" customFormat="1" x14ac:dyDescent="0.25"/>
    <row r="423" s="225" customFormat="1" x14ac:dyDescent="0.25"/>
    <row r="424" s="225" customFormat="1" x14ac:dyDescent="0.25"/>
    <row r="425" s="225" customFormat="1" x14ac:dyDescent="0.25"/>
    <row r="426" s="225" customFormat="1" x14ac:dyDescent="0.25"/>
    <row r="427" s="225" customFormat="1" x14ac:dyDescent="0.25"/>
    <row r="428" s="225" customFormat="1" x14ac:dyDescent="0.25"/>
    <row r="429" s="225" customFormat="1" x14ac:dyDescent="0.25"/>
    <row r="430" s="225" customFormat="1" x14ac:dyDescent="0.25"/>
    <row r="431" s="225" customFormat="1" x14ac:dyDescent="0.25"/>
    <row r="432" s="225" customFormat="1" x14ac:dyDescent="0.25"/>
    <row r="433" s="225" customFormat="1" x14ac:dyDescent="0.25"/>
    <row r="434" s="225" customFormat="1" x14ac:dyDescent="0.25"/>
    <row r="435" s="225" customFormat="1" x14ac:dyDescent="0.25"/>
    <row r="436" s="225" customFormat="1" x14ac:dyDescent="0.25"/>
    <row r="437" s="225" customFormat="1" x14ac:dyDescent="0.25"/>
    <row r="438" s="225" customFormat="1" x14ac:dyDescent="0.25"/>
    <row r="439" s="225" customFormat="1" x14ac:dyDescent="0.25"/>
    <row r="440" s="225" customFormat="1" x14ac:dyDescent="0.25"/>
    <row r="441" s="225" customFormat="1" x14ac:dyDescent="0.25"/>
    <row r="442" s="225" customFormat="1" x14ac:dyDescent="0.25"/>
    <row r="443" s="225" customFormat="1" x14ac:dyDescent="0.25"/>
    <row r="444" s="225" customFormat="1" x14ac:dyDescent="0.25"/>
    <row r="445" s="225" customFormat="1" x14ac:dyDescent="0.25"/>
    <row r="446" s="225" customFormat="1" x14ac:dyDescent="0.25"/>
    <row r="447" s="225" customFormat="1" x14ac:dyDescent="0.25"/>
    <row r="448" s="225" customFormat="1" x14ac:dyDescent="0.25"/>
    <row r="449" s="225" customFormat="1" x14ac:dyDescent="0.25"/>
    <row r="450" s="225" customFormat="1" x14ac:dyDescent="0.25"/>
    <row r="451" s="225" customFormat="1" x14ac:dyDescent="0.25"/>
    <row r="452" s="225" customFormat="1" x14ac:dyDescent="0.25"/>
    <row r="453" s="225" customFormat="1" x14ac:dyDescent="0.25"/>
    <row r="454" s="225" customFormat="1" x14ac:dyDescent="0.25"/>
    <row r="455" s="225" customFormat="1" x14ac:dyDescent="0.25"/>
    <row r="456" s="225" customFormat="1" x14ac:dyDescent="0.25"/>
    <row r="457" s="225" customFormat="1" x14ac:dyDescent="0.25"/>
    <row r="458" s="225" customFormat="1" x14ac:dyDescent="0.25"/>
    <row r="459" s="225" customFormat="1" x14ac:dyDescent="0.25"/>
    <row r="460" s="225" customFormat="1" x14ac:dyDescent="0.25"/>
    <row r="461" s="225" customFormat="1" x14ac:dyDescent="0.25"/>
    <row r="462" s="225" customFormat="1" x14ac:dyDescent="0.25"/>
    <row r="463" s="225" customFormat="1" x14ac:dyDescent="0.25"/>
    <row r="464" s="225" customFormat="1" x14ac:dyDescent="0.25"/>
    <row r="465" s="225" customFormat="1" x14ac:dyDescent="0.25"/>
    <row r="466" s="225" customFormat="1" x14ac:dyDescent="0.25"/>
    <row r="467" s="225" customFormat="1" x14ac:dyDescent="0.25"/>
    <row r="468" s="225" customFormat="1" x14ac:dyDescent="0.25"/>
    <row r="469" s="225" customFormat="1" x14ac:dyDescent="0.25"/>
    <row r="470" s="225" customFormat="1" x14ac:dyDescent="0.25"/>
    <row r="471" s="225" customFormat="1" x14ac:dyDescent="0.25"/>
    <row r="472" s="225" customFormat="1" x14ac:dyDescent="0.25"/>
    <row r="473" s="225" customFormat="1" x14ac:dyDescent="0.25"/>
    <row r="474" s="225" customFormat="1" x14ac:dyDescent="0.25"/>
    <row r="475" s="225" customFormat="1" x14ac:dyDescent="0.25"/>
    <row r="476" s="225" customFormat="1" x14ac:dyDescent="0.25"/>
    <row r="477" s="225" customFormat="1" x14ac:dyDescent="0.25"/>
    <row r="478" s="225" customFormat="1" x14ac:dyDescent="0.25"/>
    <row r="479" s="225" customFormat="1" x14ac:dyDescent="0.25"/>
    <row r="480" s="225" customFormat="1" x14ac:dyDescent="0.25"/>
    <row r="481" s="225" customFormat="1" x14ac:dyDescent="0.25"/>
    <row r="482" s="225" customFormat="1" x14ac:dyDescent="0.25"/>
    <row r="483" s="225" customFormat="1" x14ac:dyDescent="0.25"/>
    <row r="484" s="225" customFormat="1" x14ac:dyDescent="0.25"/>
    <row r="485" s="225" customFormat="1" x14ac:dyDescent="0.25"/>
    <row r="486" s="225" customFormat="1" x14ac:dyDescent="0.25"/>
    <row r="487" s="225" customFormat="1" x14ac:dyDescent="0.25"/>
    <row r="488" s="225" customFormat="1" x14ac:dyDescent="0.25"/>
    <row r="489" s="225" customFormat="1" x14ac:dyDescent="0.25"/>
    <row r="490" s="225" customFormat="1" x14ac:dyDescent="0.25"/>
    <row r="491" s="225" customFormat="1" x14ac:dyDescent="0.25"/>
    <row r="492" s="225" customFormat="1" x14ac:dyDescent="0.25"/>
    <row r="493" s="225" customFormat="1" x14ac:dyDescent="0.25"/>
    <row r="494" s="225" customFormat="1" x14ac:dyDescent="0.25"/>
    <row r="495" s="225" customFormat="1" x14ac:dyDescent="0.25"/>
    <row r="496" s="225" customFormat="1" x14ac:dyDescent="0.25"/>
    <row r="497" s="225" customFormat="1" x14ac:dyDescent="0.25"/>
    <row r="498" s="225" customFormat="1" x14ac:dyDescent="0.25"/>
    <row r="499" s="225" customFormat="1" x14ac:dyDescent="0.25"/>
    <row r="500" s="225" customFormat="1" x14ac:dyDescent="0.25"/>
  </sheetData>
  <mergeCells count="37">
    <mergeCell ref="CC8:CK9"/>
    <mergeCell ref="CL8:CL10"/>
    <mergeCell ref="CM8:CM10"/>
    <mergeCell ref="AL9:AM9"/>
    <mergeCell ref="AN9:AO9"/>
    <mergeCell ref="AP9:AT9"/>
    <mergeCell ref="AX9:AX10"/>
    <mergeCell ref="AY9:AY10"/>
    <mergeCell ref="BC9:BC10"/>
    <mergeCell ref="BJ9:BK9"/>
    <mergeCell ref="BD8:BE9"/>
    <mergeCell ref="BF8:BI9"/>
    <mergeCell ref="BJ8:BM8"/>
    <mergeCell ref="BN8:BT8"/>
    <mergeCell ref="BU8:BW9"/>
    <mergeCell ref="BX8:CA9"/>
    <mergeCell ref="BL9:BM9"/>
    <mergeCell ref="BP9:BP10"/>
    <mergeCell ref="BQ9:BQ10"/>
    <mergeCell ref="BT9:BT10"/>
    <mergeCell ref="Z8:AA9"/>
    <mergeCell ref="AB8:AE9"/>
    <mergeCell ref="AF8:AG9"/>
    <mergeCell ref="AH8:AK9"/>
    <mergeCell ref="AL8:AT8"/>
    <mergeCell ref="AU8:BC8"/>
    <mergeCell ref="V8:Y9"/>
    <mergeCell ref="A8:A10"/>
    <mergeCell ref="B8:B10"/>
    <mergeCell ref="C8:C10"/>
    <mergeCell ref="D8:D10"/>
    <mergeCell ref="E8:G9"/>
    <mergeCell ref="H8:I9"/>
    <mergeCell ref="J8:M9"/>
    <mergeCell ref="N8:O9"/>
    <mergeCell ref="P8:S9"/>
    <mergeCell ref="T8:U9"/>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2"/>
  <sheetViews>
    <sheetView workbookViewId="0">
      <selection activeCell="S36" sqref="S36"/>
    </sheetView>
  </sheetViews>
  <sheetFormatPr defaultColWidth="9.1796875" defaultRowHeight="15.5" x14ac:dyDescent="0.35"/>
  <cols>
    <col min="1" max="1" width="9.1796875" style="339"/>
    <col min="2" max="2" width="2.1796875" style="339" customWidth="1"/>
    <col min="3" max="3" width="5" style="339" customWidth="1"/>
    <col min="4" max="5" width="9.1796875" style="339"/>
    <col min="6" max="6" width="14" style="339" customWidth="1"/>
    <col min="7" max="7" width="7.54296875" style="339" customWidth="1"/>
    <col min="8" max="8" width="6.1796875" style="339" customWidth="1"/>
    <col min="9" max="9" width="7.54296875" style="339" customWidth="1"/>
    <col min="10" max="10" width="6.1796875" style="339" customWidth="1"/>
    <col min="11" max="11" width="7.54296875" style="339" customWidth="1"/>
    <col min="12" max="16" width="6.1796875" style="339" customWidth="1"/>
    <col min="17" max="18" width="3.1796875" style="339" customWidth="1"/>
    <col min="19" max="19" width="9.1796875" style="339"/>
    <col min="20" max="16384" width="9.1796875" style="337"/>
  </cols>
  <sheetData>
    <row r="1" spans="1:19" x14ac:dyDescent="0.35">
      <c r="A1" s="338"/>
      <c r="B1" s="338"/>
      <c r="C1" s="338"/>
      <c r="D1" s="338"/>
      <c r="E1" s="338"/>
      <c r="F1" s="338"/>
      <c r="G1" s="338"/>
      <c r="H1" s="338"/>
      <c r="I1" s="338"/>
      <c r="J1" s="338"/>
      <c r="K1" s="338"/>
      <c r="L1" s="338"/>
      <c r="M1" s="338"/>
      <c r="N1" s="338"/>
      <c r="O1" s="338"/>
      <c r="P1" s="338"/>
      <c r="Q1" s="338"/>
      <c r="R1" s="338"/>
      <c r="S1" s="407" t="s">
        <v>574</v>
      </c>
    </row>
    <row r="2" spans="1:19" x14ac:dyDescent="0.35">
      <c r="A2" s="338"/>
      <c r="B2" s="338"/>
      <c r="C2" s="338"/>
      <c r="D2" s="338"/>
      <c r="E2" s="338"/>
      <c r="F2" s="338"/>
      <c r="G2" s="338"/>
      <c r="H2" s="338"/>
      <c r="I2" s="338"/>
      <c r="J2" s="338"/>
      <c r="K2" s="338"/>
      <c r="L2" s="338"/>
      <c r="M2" s="338"/>
      <c r="N2" s="338"/>
      <c r="O2" s="338"/>
      <c r="P2" s="338"/>
      <c r="Q2" s="338"/>
      <c r="R2" s="338"/>
      <c r="S2" s="338"/>
    </row>
    <row r="3" spans="1:19" ht="15.75" customHeight="1" x14ac:dyDescent="0.35">
      <c r="A3" s="338"/>
      <c r="B3" s="579" t="s">
        <v>490</v>
      </c>
      <c r="C3" s="579"/>
      <c r="D3" s="579"/>
      <c r="E3" s="579"/>
      <c r="F3" s="579"/>
      <c r="G3" s="579"/>
      <c r="H3" s="579"/>
      <c r="I3" s="579"/>
      <c r="J3" s="579"/>
      <c r="K3" s="579"/>
      <c r="L3" s="579"/>
      <c r="M3" s="579"/>
      <c r="N3" s="579"/>
      <c r="O3" s="579"/>
      <c r="P3" s="579"/>
      <c r="Q3" s="579"/>
      <c r="R3" s="579"/>
      <c r="S3" s="338"/>
    </row>
    <row r="4" spans="1:19" ht="15.75" customHeight="1" x14ac:dyDescent="0.35">
      <c r="A4" s="338"/>
      <c r="B4" s="579"/>
      <c r="C4" s="579"/>
      <c r="D4" s="579"/>
      <c r="E4" s="579"/>
      <c r="F4" s="579"/>
      <c r="G4" s="579"/>
      <c r="H4" s="579"/>
      <c r="I4" s="579"/>
      <c r="J4" s="579"/>
      <c r="K4" s="579"/>
      <c r="L4" s="579"/>
      <c r="M4" s="579"/>
      <c r="N4" s="579"/>
      <c r="O4" s="579"/>
      <c r="P4" s="579"/>
      <c r="Q4" s="579"/>
      <c r="R4" s="579"/>
      <c r="S4" s="338"/>
    </row>
    <row r="5" spans="1:19" x14ac:dyDescent="0.35">
      <c r="A5" s="338"/>
      <c r="B5" s="338"/>
      <c r="C5" s="338"/>
      <c r="D5" s="338"/>
      <c r="E5" s="338"/>
      <c r="F5" s="338"/>
      <c r="G5" s="338"/>
      <c r="H5" s="338"/>
      <c r="I5" s="338"/>
      <c r="J5" s="338"/>
      <c r="K5" s="338"/>
      <c r="L5" s="338"/>
      <c r="M5" s="338"/>
      <c r="N5" s="338"/>
      <c r="O5" s="338"/>
      <c r="P5" s="338"/>
      <c r="Q5" s="338"/>
      <c r="R5" s="338"/>
      <c r="S5" s="338"/>
    </row>
    <row r="6" spans="1:19" x14ac:dyDescent="0.35">
      <c r="A6" s="338"/>
      <c r="B6" s="341"/>
      <c r="C6" s="341"/>
      <c r="D6" s="341"/>
      <c r="E6" s="341"/>
      <c r="F6" s="341"/>
      <c r="G6" s="341"/>
      <c r="H6" s="341"/>
      <c r="I6" s="341"/>
      <c r="J6" s="341"/>
      <c r="K6" s="341"/>
      <c r="L6" s="341"/>
      <c r="M6" s="341"/>
      <c r="N6" s="341"/>
      <c r="O6" s="341"/>
      <c r="P6" s="341"/>
      <c r="Q6" s="341"/>
      <c r="R6" s="341"/>
      <c r="S6" s="338"/>
    </row>
    <row r="7" spans="1:19" ht="18.75" customHeight="1" x14ac:dyDescent="0.35">
      <c r="A7" s="338"/>
      <c r="B7" s="341"/>
      <c r="C7" s="341" t="s">
        <v>321</v>
      </c>
      <c r="D7" s="341" t="s">
        <v>375</v>
      </c>
      <c r="E7" s="341"/>
      <c r="F7" s="341"/>
      <c r="G7" s="580"/>
      <c r="H7" s="580"/>
      <c r="I7" s="580"/>
      <c r="J7" s="580"/>
      <c r="K7" s="580"/>
      <c r="L7" s="580"/>
      <c r="M7" s="580"/>
      <c r="N7" s="580"/>
      <c r="O7" s="580"/>
      <c r="P7" s="580"/>
      <c r="Q7" s="341"/>
      <c r="R7" s="341"/>
      <c r="S7" s="338"/>
    </row>
    <row r="8" spans="1:19" ht="18.75" customHeight="1" x14ac:dyDescent="0.35">
      <c r="A8" s="338"/>
      <c r="B8" s="341"/>
      <c r="C8" s="341"/>
      <c r="D8" s="341"/>
      <c r="E8" s="341"/>
      <c r="F8" s="341"/>
      <c r="G8" s="341"/>
      <c r="H8" s="341"/>
      <c r="I8" s="341"/>
      <c r="J8" s="341"/>
      <c r="K8" s="341"/>
      <c r="L8" s="341"/>
      <c r="M8" s="341"/>
      <c r="N8" s="341"/>
      <c r="O8" s="341"/>
      <c r="P8" s="341"/>
      <c r="Q8" s="341"/>
      <c r="R8" s="341"/>
      <c r="S8" s="338"/>
    </row>
    <row r="9" spans="1:19" ht="18.75" customHeight="1" x14ac:dyDescent="0.35">
      <c r="A9" s="338"/>
      <c r="B9" s="341"/>
      <c r="C9" s="341" t="s">
        <v>322</v>
      </c>
      <c r="D9" s="341" t="s">
        <v>335</v>
      </c>
      <c r="E9" s="341"/>
      <c r="F9" s="341"/>
      <c r="G9" s="576"/>
      <c r="H9" s="577"/>
      <c r="I9" s="578"/>
      <c r="J9" s="341"/>
      <c r="K9" s="341"/>
      <c r="L9" s="341"/>
      <c r="M9" s="341"/>
      <c r="N9" s="341"/>
      <c r="O9" s="341"/>
      <c r="P9" s="341"/>
      <c r="Q9" s="341"/>
      <c r="R9" s="341"/>
      <c r="S9" s="338"/>
    </row>
    <row r="10" spans="1:19" ht="18.75" customHeight="1" x14ac:dyDescent="0.35">
      <c r="A10" s="338"/>
      <c r="B10" s="341"/>
      <c r="C10" s="341"/>
      <c r="D10" s="341"/>
      <c r="E10" s="341"/>
      <c r="F10" s="341"/>
      <c r="G10" s="341"/>
      <c r="H10" s="341"/>
      <c r="I10" s="341"/>
      <c r="J10" s="341"/>
      <c r="K10" s="341"/>
      <c r="L10" s="341"/>
      <c r="M10" s="341"/>
      <c r="N10" s="341"/>
      <c r="O10" s="341"/>
      <c r="P10" s="341"/>
      <c r="Q10" s="341"/>
      <c r="R10" s="341"/>
      <c r="S10" s="338"/>
    </row>
    <row r="11" spans="1:19" ht="18.75" customHeight="1" x14ac:dyDescent="0.35">
      <c r="A11" s="338"/>
      <c r="B11" s="341"/>
      <c r="C11" s="341" t="s">
        <v>323</v>
      </c>
      <c r="D11" s="341" t="s">
        <v>343</v>
      </c>
      <c r="E11" s="341"/>
      <c r="F11" s="341"/>
      <c r="G11" s="340"/>
      <c r="H11" s="342" t="s">
        <v>331</v>
      </c>
      <c r="I11" s="340"/>
      <c r="J11" s="342" t="s">
        <v>331</v>
      </c>
      <c r="K11" s="340"/>
      <c r="L11" s="341"/>
      <c r="M11" s="341"/>
      <c r="N11" s="341"/>
      <c r="O11" s="341"/>
      <c r="P11" s="341"/>
      <c r="Q11" s="341"/>
      <c r="R11" s="341"/>
      <c r="S11" s="338"/>
    </row>
    <row r="12" spans="1:19" ht="18.75" customHeight="1" x14ac:dyDescent="0.35">
      <c r="A12" s="338"/>
      <c r="B12" s="341"/>
      <c r="C12" s="341"/>
      <c r="D12" s="341"/>
      <c r="E12" s="341"/>
      <c r="F12" s="341"/>
      <c r="G12" s="341"/>
      <c r="H12" s="341"/>
      <c r="I12" s="341"/>
      <c r="J12" s="341"/>
      <c r="K12" s="341"/>
      <c r="L12" s="341"/>
      <c r="M12" s="341"/>
      <c r="N12" s="341"/>
      <c r="O12" s="341"/>
      <c r="P12" s="341"/>
      <c r="Q12" s="341"/>
      <c r="R12" s="341"/>
      <c r="S12" s="338"/>
    </row>
    <row r="13" spans="1:19" ht="18.75" customHeight="1" x14ac:dyDescent="0.35">
      <c r="A13" s="338"/>
      <c r="B13" s="341"/>
      <c r="C13" s="341" t="s">
        <v>324</v>
      </c>
      <c r="D13" s="341" t="s">
        <v>330</v>
      </c>
      <c r="E13" s="341"/>
      <c r="F13" s="341"/>
      <c r="G13" s="340"/>
      <c r="H13" s="342" t="s">
        <v>331</v>
      </c>
      <c r="I13" s="340"/>
      <c r="J13" s="342" t="s">
        <v>331</v>
      </c>
      <c r="K13" s="340"/>
      <c r="L13" s="341"/>
      <c r="M13" s="341"/>
      <c r="N13" s="341"/>
      <c r="O13" s="341"/>
      <c r="P13" s="341"/>
      <c r="Q13" s="341"/>
      <c r="R13" s="341"/>
      <c r="S13" s="338"/>
    </row>
    <row r="14" spans="1:19" ht="18.75" customHeight="1" x14ac:dyDescent="0.35">
      <c r="A14" s="338"/>
      <c r="B14" s="341"/>
      <c r="C14" s="341"/>
      <c r="D14" s="341"/>
      <c r="E14" s="341"/>
      <c r="F14" s="341"/>
      <c r="G14" s="341"/>
      <c r="H14" s="341"/>
      <c r="I14" s="341"/>
      <c r="J14" s="341"/>
      <c r="K14" s="341"/>
      <c r="L14" s="341"/>
      <c r="M14" s="341"/>
      <c r="N14" s="341"/>
      <c r="O14" s="341"/>
      <c r="P14" s="341"/>
      <c r="Q14" s="341"/>
      <c r="R14" s="341"/>
      <c r="S14" s="338"/>
    </row>
    <row r="15" spans="1:19" ht="18.75" customHeight="1" x14ac:dyDescent="0.35">
      <c r="A15" s="338"/>
      <c r="B15" s="341"/>
      <c r="C15" s="341" t="s">
        <v>327</v>
      </c>
      <c r="D15" s="341" t="s">
        <v>325</v>
      </c>
      <c r="E15" s="341"/>
      <c r="F15" s="341"/>
      <c r="G15" s="576"/>
      <c r="H15" s="577"/>
      <c r="I15" s="577"/>
      <c r="J15" s="577"/>
      <c r="K15" s="577"/>
      <c r="L15" s="577"/>
      <c r="M15" s="577"/>
      <c r="N15" s="577"/>
      <c r="O15" s="577"/>
      <c r="P15" s="578"/>
      <c r="Q15" s="341"/>
      <c r="R15" s="341"/>
      <c r="S15" s="338"/>
    </row>
    <row r="16" spans="1:19" ht="18.75" customHeight="1" x14ac:dyDescent="0.35">
      <c r="A16" s="338"/>
      <c r="B16" s="341"/>
      <c r="C16" s="341"/>
      <c r="D16" s="341"/>
      <c r="E16" s="341"/>
      <c r="F16" s="341"/>
      <c r="G16" s="341"/>
      <c r="H16" s="341"/>
      <c r="I16" s="341"/>
      <c r="J16" s="341"/>
      <c r="K16" s="341"/>
      <c r="L16" s="341"/>
      <c r="M16" s="341"/>
      <c r="N16" s="341"/>
      <c r="O16" s="341"/>
      <c r="P16" s="341"/>
      <c r="Q16" s="341"/>
      <c r="R16" s="341"/>
      <c r="S16" s="338"/>
    </row>
    <row r="17" spans="1:19" ht="18.75" customHeight="1" x14ac:dyDescent="0.35">
      <c r="A17" s="338"/>
      <c r="B17" s="341"/>
      <c r="C17" s="341" t="s">
        <v>328</v>
      </c>
      <c r="D17" s="341" t="s">
        <v>329</v>
      </c>
      <c r="E17" s="341"/>
      <c r="F17" s="341"/>
      <c r="G17" s="576"/>
      <c r="H17" s="577"/>
      <c r="I17" s="577"/>
      <c r="J17" s="577"/>
      <c r="K17" s="577"/>
      <c r="L17" s="577"/>
      <c r="M17" s="577"/>
      <c r="N17" s="577"/>
      <c r="O17" s="577"/>
      <c r="P17" s="578"/>
      <c r="Q17" s="341"/>
      <c r="R17" s="341"/>
      <c r="S17" s="338"/>
    </row>
    <row r="18" spans="1:19" ht="18.75" customHeight="1" x14ac:dyDescent="0.35">
      <c r="A18" s="338"/>
      <c r="B18" s="341"/>
      <c r="C18" s="341"/>
      <c r="D18" s="341"/>
      <c r="E18" s="341"/>
      <c r="F18" s="341"/>
      <c r="G18" s="341"/>
      <c r="H18" s="341"/>
      <c r="I18" s="341"/>
      <c r="J18" s="341"/>
      <c r="K18" s="341"/>
      <c r="L18" s="341"/>
      <c r="M18" s="341"/>
      <c r="N18" s="341"/>
      <c r="O18" s="341"/>
      <c r="P18" s="341"/>
      <c r="Q18" s="341"/>
      <c r="R18" s="341"/>
      <c r="S18" s="338"/>
    </row>
    <row r="19" spans="1:19" ht="18.75" customHeight="1" x14ac:dyDescent="0.35">
      <c r="A19" s="338"/>
      <c r="B19" s="341"/>
      <c r="C19" s="341" t="s">
        <v>334</v>
      </c>
      <c r="D19" s="341" t="s">
        <v>326</v>
      </c>
      <c r="E19" s="341"/>
      <c r="F19" s="341"/>
      <c r="G19" s="576"/>
      <c r="H19" s="577"/>
      <c r="I19" s="577"/>
      <c r="J19" s="577"/>
      <c r="K19" s="577"/>
      <c r="L19" s="577"/>
      <c r="M19" s="577"/>
      <c r="N19" s="577"/>
      <c r="O19" s="577"/>
      <c r="P19" s="578"/>
      <c r="Q19" s="341"/>
      <c r="R19" s="341"/>
      <c r="S19" s="338"/>
    </row>
    <row r="20" spans="1:19" x14ac:dyDescent="0.35">
      <c r="A20" s="338"/>
      <c r="B20" s="341"/>
      <c r="C20" s="341"/>
      <c r="D20" s="341"/>
      <c r="E20" s="341"/>
      <c r="F20" s="341"/>
      <c r="G20" s="341"/>
      <c r="H20" s="341"/>
      <c r="I20" s="341"/>
      <c r="J20" s="341"/>
      <c r="K20" s="341"/>
      <c r="L20" s="341"/>
      <c r="M20" s="341"/>
      <c r="N20" s="341"/>
      <c r="O20" s="341"/>
      <c r="P20" s="341"/>
      <c r="Q20" s="341"/>
      <c r="R20" s="341"/>
      <c r="S20" s="338"/>
    </row>
    <row r="21" spans="1:19" x14ac:dyDescent="0.35">
      <c r="A21" s="338"/>
      <c r="B21" s="341"/>
      <c r="C21" s="341"/>
      <c r="D21" s="341"/>
      <c r="E21" s="341"/>
      <c r="F21" s="341"/>
      <c r="G21" s="341"/>
      <c r="H21" s="341"/>
      <c r="I21" s="341"/>
      <c r="J21" s="341"/>
      <c r="K21" s="341"/>
      <c r="L21" s="341"/>
      <c r="M21" s="341"/>
      <c r="N21" s="341"/>
      <c r="O21" s="341"/>
      <c r="P21" s="341"/>
      <c r="Q21" s="341"/>
      <c r="R21" s="341"/>
      <c r="S21" s="338"/>
    </row>
    <row r="22" spans="1:19" x14ac:dyDescent="0.35">
      <c r="A22" s="338"/>
      <c r="B22" s="338"/>
      <c r="C22" s="338"/>
      <c r="D22" s="338"/>
      <c r="E22" s="338"/>
      <c r="F22" s="338"/>
      <c r="G22" s="338"/>
      <c r="H22" s="338"/>
      <c r="I22" s="338"/>
      <c r="J22" s="338"/>
      <c r="K22" s="338"/>
      <c r="L22" s="338"/>
      <c r="M22" s="338"/>
      <c r="N22" s="338"/>
      <c r="O22" s="338"/>
      <c r="P22" s="338"/>
      <c r="Q22" s="338"/>
      <c r="R22" s="338"/>
      <c r="S22" s="338"/>
    </row>
    <row r="23" spans="1:19" x14ac:dyDescent="0.35">
      <c r="A23" s="338"/>
      <c r="B23" s="338"/>
      <c r="C23" s="338"/>
      <c r="D23" s="338"/>
      <c r="E23" s="338"/>
      <c r="F23" s="338"/>
      <c r="G23" s="338"/>
      <c r="H23" s="338"/>
      <c r="I23" s="338"/>
      <c r="J23" s="338"/>
      <c r="K23" s="338"/>
      <c r="L23" s="338"/>
      <c r="M23" s="338"/>
      <c r="N23" s="338"/>
      <c r="O23" s="338"/>
      <c r="P23" s="338"/>
      <c r="Q23" s="338"/>
      <c r="R23" s="338"/>
      <c r="S23" s="338"/>
    </row>
    <row r="24" spans="1:19" x14ac:dyDescent="0.35">
      <c r="A24" s="338"/>
      <c r="B24" s="338"/>
      <c r="C24" s="338"/>
      <c r="D24" s="338"/>
      <c r="E24" s="338"/>
      <c r="F24" s="338"/>
      <c r="G24" s="338"/>
      <c r="H24" s="338"/>
      <c r="I24" s="338"/>
      <c r="J24" s="338"/>
      <c r="K24" s="338"/>
      <c r="L24" s="338"/>
      <c r="M24" s="338"/>
      <c r="N24" s="338"/>
      <c r="O24" s="338"/>
      <c r="P24" s="338"/>
      <c r="Q24" s="338"/>
      <c r="R24" s="338"/>
      <c r="S24" s="338"/>
    </row>
    <row r="25" spans="1:19" x14ac:dyDescent="0.35">
      <c r="A25" s="338"/>
      <c r="B25" s="338"/>
      <c r="C25" s="338"/>
      <c r="D25" s="338"/>
      <c r="E25" s="338"/>
      <c r="F25" s="338"/>
      <c r="G25" s="338"/>
      <c r="H25" s="338"/>
      <c r="I25" s="338"/>
      <c r="J25" s="338"/>
      <c r="K25" s="338"/>
      <c r="L25" s="338"/>
      <c r="M25" s="338"/>
      <c r="N25" s="338"/>
      <c r="O25" s="338"/>
      <c r="P25" s="338"/>
      <c r="Q25" s="338"/>
      <c r="R25" s="338"/>
      <c r="S25" s="338"/>
    </row>
    <row r="26" spans="1:19" x14ac:dyDescent="0.35">
      <c r="A26" s="338"/>
      <c r="B26" s="338"/>
      <c r="C26" s="338"/>
      <c r="D26" s="338"/>
      <c r="E26" s="338"/>
      <c r="F26" s="338"/>
      <c r="G26" s="338"/>
      <c r="H26" s="338"/>
      <c r="I26" s="338"/>
      <c r="J26" s="338"/>
      <c r="K26" s="338"/>
      <c r="L26" s="338"/>
      <c r="M26" s="338"/>
      <c r="N26" s="338"/>
      <c r="O26" s="338"/>
      <c r="P26" s="338"/>
      <c r="Q26" s="338"/>
      <c r="R26" s="338"/>
      <c r="S26" s="338"/>
    </row>
    <row r="27" spans="1:19" x14ac:dyDescent="0.35">
      <c r="A27" s="338"/>
      <c r="B27" s="338"/>
      <c r="C27" s="338"/>
      <c r="D27" s="338"/>
      <c r="E27" s="338"/>
      <c r="F27" s="338"/>
      <c r="G27" s="338"/>
      <c r="H27" s="338"/>
      <c r="I27" s="338"/>
      <c r="J27" s="338"/>
      <c r="K27" s="338"/>
      <c r="L27" s="338"/>
      <c r="M27" s="338"/>
      <c r="N27" s="338"/>
      <c r="O27" s="338"/>
      <c r="P27" s="338"/>
      <c r="Q27" s="338"/>
      <c r="R27" s="338"/>
      <c r="S27" s="338"/>
    </row>
    <row r="28" spans="1:19" x14ac:dyDescent="0.35">
      <c r="A28" s="338"/>
      <c r="B28" s="338"/>
      <c r="C28" s="338"/>
      <c r="D28" s="338"/>
      <c r="E28" s="338"/>
      <c r="F28" s="338"/>
      <c r="G28" s="338"/>
      <c r="H28" s="338"/>
      <c r="I28" s="338"/>
      <c r="J28" s="338"/>
      <c r="K28" s="338"/>
      <c r="L28" s="338"/>
      <c r="M28" s="338"/>
      <c r="N28" s="338"/>
      <c r="O28" s="338"/>
      <c r="P28" s="338"/>
      <c r="Q28" s="338"/>
      <c r="R28" s="338"/>
      <c r="S28" s="338"/>
    </row>
    <row r="29" spans="1:19" x14ac:dyDescent="0.35">
      <c r="A29" s="338"/>
      <c r="B29" s="338"/>
      <c r="C29" s="338"/>
      <c r="D29" s="338"/>
      <c r="E29" s="338"/>
      <c r="F29" s="338"/>
      <c r="G29" s="338"/>
      <c r="H29" s="338"/>
      <c r="I29" s="338"/>
      <c r="J29" s="338"/>
      <c r="K29" s="338"/>
      <c r="L29" s="338"/>
      <c r="M29" s="338"/>
      <c r="N29" s="338"/>
      <c r="O29" s="338"/>
      <c r="P29" s="338"/>
      <c r="Q29" s="338"/>
      <c r="R29" s="338"/>
      <c r="S29" s="338"/>
    </row>
    <row r="30" spans="1:19" x14ac:dyDescent="0.35">
      <c r="A30" s="338"/>
      <c r="B30" s="338"/>
      <c r="C30" s="338"/>
      <c r="D30" s="338"/>
      <c r="E30" s="338"/>
      <c r="F30" s="338"/>
      <c r="G30" s="338"/>
      <c r="H30" s="338"/>
      <c r="I30" s="338"/>
      <c r="J30" s="338"/>
      <c r="K30" s="338"/>
      <c r="L30" s="338"/>
      <c r="M30" s="338"/>
      <c r="N30" s="338"/>
      <c r="O30" s="338"/>
      <c r="P30" s="338"/>
      <c r="Q30" s="338"/>
      <c r="R30" s="338"/>
      <c r="S30" s="338"/>
    </row>
    <row r="31" spans="1:19" x14ac:dyDescent="0.35">
      <c r="A31" s="338"/>
      <c r="B31" s="338"/>
      <c r="C31" s="338"/>
      <c r="D31" s="338"/>
      <c r="E31" s="338"/>
      <c r="F31" s="338"/>
      <c r="G31" s="338"/>
      <c r="H31" s="338"/>
      <c r="I31" s="338"/>
      <c r="J31" s="338"/>
      <c r="K31" s="338"/>
      <c r="L31" s="338"/>
      <c r="M31" s="338"/>
      <c r="N31" s="338"/>
      <c r="O31" s="338"/>
      <c r="P31" s="338"/>
      <c r="Q31" s="338"/>
      <c r="R31" s="338"/>
      <c r="S31" s="338"/>
    </row>
    <row r="32" spans="1:19" x14ac:dyDescent="0.35">
      <c r="A32" s="338"/>
      <c r="B32" s="338"/>
      <c r="C32" s="338"/>
      <c r="D32" s="338"/>
      <c r="E32" s="338"/>
      <c r="F32" s="338"/>
      <c r="G32" s="338"/>
      <c r="H32" s="338"/>
      <c r="I32" s="338"/>
      <c r="J32" s="338"/>
      <c r="K32" s="338"/>
      <c r="L32" s="338"/>
      <c r="M32" s="338"/>
      <c r="N32" s="338"/>
      <c r="O32" s="338"/>
      <c r="P32" s="338"/>
      <c r="Q32" s="338"/>
      <c r="R32" s="338"/>
      <c r="S32" s="338"/>
    </row>
    <row r="33" spans="1:19" x14ac:dyDescent="0.35">
      <c r="A33" s="338"/>
      <c r="B33" s="338"/>
      <c r="C33" s="338"/>
      <c r="D33" s="338"/>
      <c r="E33" s="338"/>
      <c r="F33" s="338"/>
      <c r="G33" s="338"/>
      <c r="H33" s="338"/>
      <c r="I33" s="338"/>
      <c r="J33" s="338"/>
      <c r="K33" s="338"/>
      <c r="L33" s="338"/>
      <c r="M33" s="338"/>
      <c r="N33" s="338"/>
      <c r="O33" s="338"/>
      <c r="P33" s="338"/>
      <c r="Q33" s="338"/>
      <c r="R33" s="338"/>
      <c r="S33" s="338"/>
    </row>
    <row r="34" spans="1:19" x14ac:dyDescent="0.35">
      <c r="A34" s="338"/>
      <c r="B34" s="338"/>
      <c r="C34" s="338"/>
      <c r="D34" s="338"/>
      <c r="E34" s="338"/>
      <c r="F34" s="338"/>
      <c r="G34" s="338"/>
      <c r="H34" s="338"/>
      <c r="I34" s="338"/>
      <c r="J34" s="338"/>
      <c r="K34" s="338"/>
      <c r="L34" s="338"/>
      <c r="M34" s="338"/>
      <c r="N34" s="338"/>
      <c r="O34" s="338"/>
      <c r="P34" s="338"/>
      <c r="Q34" s="338"/>
      <c r="R34" s="338"/>
      <c r="S34" s="338"/>
    </row>
    <row r="35" spans="1:19" x14ac:dyDescent="0.35">
      <c r="A35" s="338"/>
      <c r="B35" s="338"/>
      <c r="C35" s="338"/>
      <c r="D35" s="338"/>
      <c r="E35" s="338"/>
      <c r="F35" s="338"/>
      <c r="G35" s="338"/>
      <c r="H35" s="338"/>
      <c r="I35" s="338"/>
      <c r="J35" s="338"/>
      <c r="K35" s="338"/>
      <c r="L35" s="338"/>
      <c r="M35" s="338"/>
      <c r="N35" s="338"/>
      <c r="O35" s="338"/>
      <c r="P35" s="338"/>
      <c r="Q35" s="338"/>
      <c r="R35" s="338"/>
      <c r="S35" s="338"/>
    </row>
    <row r="36" spans="1:19" x14ac:dyDescent="0.35">
      <c r="A36" s="338"/>
      <c r="B36" s="338"/>
      <c r="C36" s="338"/>
      <c r="D36" s="338"/>
      <c r="E36" s="338"/>
      <c r="F36" s="338"/>
      <c r="G36" s="338"/>
      <c r="H36" s="338"/>
      <c r="I36" s="338"/>
      <c r="J36" s="338"/>
      <c r="K36" s="338"/>
      <c r="L36" s="338"/>
      <c r="M36" s="338"/>
      <c r="N36" s="338"/>
      <c r="O36" s="338"/>
      <c r="P36" s="338"/>
      <c r="Q36" s="338"/>
      <c r="R36" s="338"/>
      <c r="S36" s="338"/>
    </row>
    <row r="37" spans="1:19" x14ac:dyDescent="0.35">
      <c r="A37" s="338"/>
      <c r="B37" s="338"/>
      <c r="C37" s="338"/>
      <c r="D37" s="338"/>
      <c r="E37" s="338"/>
      <c r="F37" s="338"/>
      <c r="G37" s="338"/>
      <c r="H37" s="338"/>
      <c r="I37" s="338"/>
      <c r="J37" s="338"/>
      <c r="K37" s="338"/>
      <c r="L37" s="338"/>
      <c r="M37" s="338"/>
      <c r="N37" s="338"/>
      <c r="O37" s="338"/>
      <c r="P37" s="338"/>
      <c r="Q37" s="338"/>
      <c r="R37" s="338"/>
      <c r="S37" s="338"/>
    </row>
    <row r="38" spans="1:19" x14ac:dyDescent="0.35">
      <c r="A38" s="338"/>
      <c r="B38" s="338"/>
      <c r="C38" s="338"/>
      <c r="D38" s="338"/>
      <c r="E38" s="338"/>
      <c r="F38" s="338"/>
      <c r="G38" s="338"/>
      <c r="H38" s="338"/>
      <c r="I38" s="338"/>
      <c r="J38" s="338"/>
      <c r="K38" s="338"/>
      <c r="L38" s="338"/>
      <c r="M38" s="338"/>
      <c r="N38" s="338"/>
      <c r="O38" s="338"/>
      <c r="P38" s="338"/>
      <c r="Q38" s="338"/>
      <c r="R38" s="338"/>
      <c r="S38" s="338"/>
    </row>
    <row r="39" spans="1:19" x14ac:dyDescent="0.35">
      <c r="A39" s="338"/>
      <c r="B39" s="338"/>
      <c r="C39" s="338"/>
      <c r="D39" s="338"/>
      <c r="E39" s="338"/>
      <c r="F39" s="338"/>
      <c r="G39" s="338"/>
      <c r="H39" s="338"/>
      <c r="I39" s="338"/>
      <c r="J39" s="338"/>
      <c r="K39" s="338"/>
      <c r="L39" s="338"/>
      <c r="M39" s="338"/>
      <c r="N39" s="338"/>
      <c r="O39" s="338"/>
      <c r="P39" s="338"/>
      <c r="Q39" s="338"/>
      <c r="R39" s="338"/>
      <c r="S39" s="338"/>
    </row>
    <row r="40" spans="1:19" x14ac:dyDescent="0.35">
      <c r="A40" s="338"/>
      <c r="B40" s="338"/>
      <c r="C40" s="338"/>
      <c r="D40" s="338"/>
      <c r="E40" s="338"/>
      <c r="F40" s="338"/>
      <c r="G40" s="338"/>
      <c r="H40" s="338"/>
      <c r="I40" s="338"/>
      <c r="J40" s="338"/>
      <c r="K40" s="338"/>
      <c r="L40" s="338"/>
      <c r="M40" s="338"/>
      <c r="N40" s="338"/>
      <c r="O40" s="338"/>
      <c r="P40" s="338"/>
      <c r="Q40" s="338"/>
      <c r="R40" s="338"/>
      <c r="S40" s="338"/>
    </row>
    <row r="41" spans="1:19" x14ac:dyDescent="0.35">
      <c r="A41" s="338"/>
      <c r="B41" s="338"/>
      <c r="C41" s="338"/>
      <c r="D41" s="338"/>
      <c r="E41" s="338"/>
      <c r="F41" s="338"/>
      <c r="G41" s="338"/>
      <c r="H41" s="338"/>
      <c r="I41" s="338"/>
      <c r="J41" s="338"/>
      <c r="K41" s="338"/>
      <c r="L41" s="338"/>
      <c r="M41" s="338"/>
      <c r="N41" s="338"/>
      <c r="O41" s="338"/>
      <c r="P41" s="338"/>
      <c r="Q41" s="338"/>
      <c r="R41" s="338"/>
      <c r="S41" s="338"/>
    </row>
    <row r="42" spans="1:19" x14ac:dyDescent="0.35">
      <c r="A42" s="338"/>
      <c r="B42" s="338"/>
      <c r="C42" s="338"/>
      <c r="D42" s="338"/>
      <c r="E42" s="338"/>
      <c r="F42" s="338"/>
      <c r="G42" s="338"/>
      <c r="H42" s="338"/>
      <c r="I42" s="338"/>
      <c r="J42" s="338"/>
      <c r="K42" s="338"/>
      <c r="L42" s="338"/>
      <c r="M42" s="338"/>
      <c r="N42" s="338"/>
      <c r="O42" s="338"/>
      <c r="P42" s="338"/>
      <c r="Q42" s="338"/>
      <c r="R42" s="338"/>
      <c r="S42" s="338"/>
    </row>
  </sheetData>
  <mergeCells count="6">
    <mergeCell ref="G15:P15"/>
    <mergeCell ref="G17:P17"/>
    <mergeCell ref="B3:R4"/>
    <mergeCell ref="G19:P19"/>
    <mergeCell ref="G9:I9"/>
    <mergeCell ref="G7:P7"/>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40D53-3C49-473A-88E9-DC972B613E92}">
  <sheetPr>
    <tabColor theme="8" tint="0.59999389629810485"/>
  </sheetPr>
  <dimension ref="A1:CM500"/>
  <sheetViews>
    <sheetView workbookViewId="0">
      <selection activeCell="A3" sqref="A3"/>
    </sheetView>
  </sheetViews>
  <sheetFormatPr defaultColWidth="8.81640625" defaultRowHeight="12.5" x14ac:dyDescent="0.25"/>
  <cols>
    <col min="1" max="1" width="17.81640625" customWidth="1"/>
    <col min="2" max="2" width="17.1796875" customWidth="1"/>
    <col min="3" max="3" width="28.81640625" customWidth="1"/>
    <col min="4" max="4" width="17.81640625" customWidth="1"/>
    <col min="5" max="46" width="17.1796875" customWidth="1"/>
    <col min="47" max="55" width="13.81640625" customWidth="1"/>
    <col min="56" max="78" width="17.1796875" customWidth="1"/>
    <col min="79" max="79" width="19" customWidth="1"/>
    <col min="80" max="80" width="4.1796875" customWidth="1"/>
    <col min="81" max="89" width="19" customWidth="1"/>
    <col min="90" max="90" width="17.1796875" customWidth="1"/>
    <col min="91" max="91" width="19.1796875" customWidth="1"/>
  </cols>
  <sheetData>
    <row r="1" spans="1:91" ht="13" x14ac:dyDescent="0.3">
      <c r="A1" s="75" t="s">
        <v>141</v>
      </c>
      <c r="B1" s="75"/>
      <c r="C1" s="75"/>
      <c r="D1" s="75"/>
    </row>
    <row r="3" spans="1:91" ht="13" x14ac:dyDescent="0.3">
      <c r="A3" s="573" t="s">
        <v>395</v>
      </c>
      <c r="B3" s="15"/>
      <c r="C3" s="15"/>
      <c r="D3" s="15"/>
    </row>
    <row r="4" spans="1:91" ht="13" x14ac:dyDescent="0.3">
      <c r="A4" s="470" t="s">
        <v>396</v>
      </c>
      <c r="B4" s="15"/>
      <c r="C4" s="15"/>
      <c r="D4" s="15"/>
    </row>
    <row r="5" spans="1:91" ht="13" x14ac:dyDescent="0.3">
      <c r="A5" s="471"/>
      <c r="B5" s="15"/>
      <c r="C5" s="15"/>
      <c r="D5" s="15"/>
    </row>
    <row r="6" spans="1:91" ht="13" thickBot="1" x14ac:dyDescent="0.3">
      <c r="CM6" s="15"/>
    </row>
    <row r="7" spans="1:91" ht="14" thickTop="1" thickBot="1" x14ac:dyDescent="0.35">
      <c r="A7" t="s">
        <v>144</v>
      </c>
      <c r="E7" s="145">
        <f>SUM(E11:INDEX(E:E,ROWS(E:E)))</f>
        <v>0</v>
      </c>
      <c r="F7" s="145">
        <f>SUM(F11:INDEX(F:F,ROWS(F:F)))</f>
        <v>0</v>
      </c>
      <c r="H7" s="75" t="s">
        <v>153</v>
      </c>
      <c r="K7" s="145">
        <f>SUM(K11:INDEX(K:K,ROWS(K:K)))</f>
        <v>0</v>
      </c>
      <c r="N7" s="75" t="s">
        <v>159</v>
      </c>
      <c r="Q7" s="145">
        <f>SUM(Q11:INDEX(Q:Q,ROWS(Q:Q)))</f>
        <v>0</v>
      </c>
      <c r="T7" s="75" t="s">
        <v>164</v>
      </c>
      <c r="W7" s="145">
        <f>SUM(W11:INDEX(W:W,ROWS(W:W)))</f>
        <v>0</v>
      </c>
      <c r="Z7" s="75" t="s">
        <v>169</v>
      </c>
      <c r="AC7" s="145">
        <f>SUM(AC11:INDEX(AC:AC,ROWS(AC:AC)))</f>
        <v>0</v>
      </c>
      <c r="AF7" s="75" t="s">
        <v>174</v>
      </c>
      <c r="AI7" s="145">
        <f>SUM(AI11:INDEX(AI:AI,ROWS(AI:AI)))</f>
        <v>0</v>
      </c>
      <c r="AL7" s="75" t="s">
        <v>151</v>
      </c>
      <c r="AX7" s="145">
        <f>SUM(AX11:INDEX(AX:AX,ROWS(AX:AX)))</f>
        <v>0</v>
      </c>
      <c r="BD7" s="75" t="s">
        <v>179</v>
      </c>
      <c r="BG7" s="145">
        <f>SUM(BG11:INDEX(BG:BG,ROWS(BG:BG)))</f>
        <v>0</v>
      </c>
      <c r="BJ7" s="75" t="s">
        <v>184</v>
      </c>
      <c r="BP7" s="286">
        <f>SUM(BP11:INDEX(BP:BP,ROWS(BP:BP)))</f>
        <v>0</v>
      </c>
      <c r="BQ7" s="289"/>
      <c r="BU7" s="75" t="s">
        <v>189</v>
      </c>
      <c r="BY7" s="145">
        <f>SUM(BY11:INDEX(BY:BY,ROWS(BY:BY)))</f>
        <v>0</v>
      </c>
      <c r="CM7" s="232">
        <f ca="1">SUM(CM11:INDEX(CM:CM,ROWS(CM:CM)))</f>
        <v>0</v>
      </c>
    </row>
    <row r="8" spans="1:91" ht="21.75" customHeight="1" thickTop="1" x14ac:dyDescent="0.25">
      <c r="A8" s="785" t="s">
        <v>398</v>
      </c>
      <c r="B8" s="786" t="s">
        <v>142</v>
      </c>
      <c r="C8" s="780" t="s">
        <v>397</v>
      </c>
      <c r="D8" s="790" t="s">
        <v>201</v>
      </c>
      <c r="E8" s="770" t="s">
        <v>131</v>
      </c>
      <c r="F8" s="783"/>
      <c r="G8" s="783"/>
      <c r="H8" s="770" t="s">
        <v>154</v>
      </c>
      <c r="I8" s="771"/>
      <c r="J8" s="761" t="s">
        <v>155</v>
      </c>
      <c r="K8" s="762"/>
      <c r="L8" s="762"/>
      <c r="M8" s="762"/>
      <c r="N8" s="770" t="s">
        <v>160</v>
      </c>
      <c r="O8" s="771"/>
      <c r="P8" s="761" t="s">
        <v>161</v>
      </c>
      <c r="Q8" s="762"/>
      <c r="R8" s="762"/>
      <c r="S8" s="762"/>
      <c r="T8" s="770" t="s">
        <v>165</v>
      </c>
      <c r="U8" s="771"/>
      <c r="V8" s="761" t="s">
        <v>166</v>
      </c>
      <c r="W8" s="762"/>
      <c r="X8" s="762"/>
      <c r="Y8" s="762"/>
      <c r="Z8" s="770" t="s">
        <v>170</v>
      </c>
      <c r="AA8" s="771"/>
      <c r="AB8" s="761" t="s">
        <v>171</v>
      </c>
      <c r="AC8" s="762"/>
      <c r="AD8" s="762"/>
      <c r="AE8" s="762"/>
      <c r="AF8" s="770" t="s">
        <v>175</v>
      </c>
      <c r="AG8" s="771"/>
      <c r="AH8" s="761" t="s">
        <v>176</v>
      </c>
      <c r="AI8" s="762"/>
      <c r="AJ8" s="762"/>
      <c r="AK8" s="762"/>
      <c r="AL8" s="793" t="s">
        <v>135</v>
      </c>
      <c r="AM8" s="794"/>
      <c r="AN8" s="794"/>
      <c r="AO8" s="794"/>
      <c r="AP8" s="794"/>
      <c r="AQ8" s="794"/>
      <c r="AR8" s="794"/>
      <c r="AS8" s="794"/>
      <c r="AT8" s="795"/>
      <c r="AU8" s="777" t="s">
        <v>152</v>
      </c>
      <c r="AV8" s="777"/>
      <c r="AW8" s="777"/>
      <c r="AX8" s="777"/>
      <c r="AY8" s="777"/>
      <c r="AZ8" s="777"/>
      <c r="BA8" s="777"/>
      <c r="BB8" s="777"/>
      <c r="BC8" s="777"/>
      <c r="BD8" s="770" t="s">
        <v>180</v>
      </c>
      <c r="BE8" s="771"/>
      <c r="BF8" s="761" t="s">
        <v>181</v>
      </c>
      <c r="BG8" s="762"/>
      <c r="BH8" s="762"/>
      <c r="BI8" s="762"/>
      <c r="BJ8" s="740" t="s">
        <v>185</v>
      </c>
      <c r="BK8" s="741"/>
      <c r="BL8" s="741"/>
      <c r="BM8" s="742"/>
      <c r="BN8" s="747" t="s">
        <v>188</v>
      </c>
      <c r="BO8" s="747"/>
      <c r="BP8" s="747"/>
      <c r="BQ8" s="747"/>
      <c r="BR8" s="747"/>
      <c r="BS8" s="747"/>
      <c r="BT8" s="747"/>
      <c r="BU8" s="767" t="s">
        <v>190</v>
      </c>
      <c r="BV8" s="767"/>
      <c r="BW8" s="768"/>
      <c r="BX8" s="761" t="s">
        <v>192</v>
      </c>
      <c r="BY8" s="762"/>
      <c r="BZ8" s="762"/>
      <c r="CA8" s="763"/>
      <c r="CC8" s="753" t="s">
        <v>195</v>
      </c>
      <c r="CD8" s="754"/>
      <c r="CE8" s="754"/>
      <c r="CF8" s="754"/>
      <c r="CG8" s="754"/>
      <c r="CH8" s="754"/>
      <c r="CI8" s="754"/>
      <c r="CJ8" s="754"/>
      <c r="CK8" s="754"/>
      <c r="CL8" s="760" t="s">
        <v>196</v>
      </c>
      <c r="CM8" s="757" t="s">
        <v>197</v>
      </c>
    </row>
    <row r="9" spans="1:91" ht="12.75" customHeight="1" x14ac:dyDescent="0.25">
      <c r="A9" s="785"/>
      <c r="B9" s="786"/>
      <c r="C9" s="781"/>
      <c r="D9" s="791"/>
      <c r="E9" s="772"/>
      <c r="F9" s="784"/>
      <c r="G9" s="784"/>
      <c r="H9" s="772"/>
      <c r="I9" s="773"/>
      <c r="J9" s="764"/>
      <c r="K9" s="765"/>
      <c r="L9" s="765"/>
      <c r="M9" s="765"/>
      <c r="N9" s="772"/>
      <c r="O9" s="773"/>
      <c r="P9" s="764"/>
      <c r="Q9" s="765"/>
      <c r="R9" s="765"/>
      <c r="S9" s="765"/>
      <c r="T9" s="772"/>
      <c r="U9" s="773"/>
      <c r="V9" s="764"/>
      <c r="W9" s="765"/>
      <c r="X9" s="765"/>
      <c r="Y9" s="765"/>
      <c r="Z9" s="772"/>
      <c r="AA9" s="773"/>
      <c r="AB9" s="764"/>
      <c r="AC9" s="765"/>
      <c r="AD9" s="765"/>
      <c r="AE9" s="765"/>
      <c r="AF9" s="772"/>
      <c r="AG9" s="773"/>
      <c r="AH9" s="764"/>
      <c r="AI9" s="765"/>
      <c r="AJ9" s="765"/>
      <c r="AK9" s="765"/>
      <c r="AL9" s="789" t="s">
        <v>136</v>
      </c>
      <c r="AM9" s="788"/>
      <c r="AN9" s="787" t="s">
        <v>137</v>
      </c>
      <c r="AO9" s="788"/>
      <c r="AP9" s="774" t="s">
        <v>138</v>
      </c>
      <c r="AQ9" s="741"/>
      <c r="AR9" s="741"/>
      <c r="AS9" s="741"/>
      <c r="AT9" s="742"/>
      <c r="AU9" s="131" t="s">
        <v>145</v>
      </c>
      <c r="AV9" s="131" t="s">
        <v>146</v>
      </c>
      <c r="AW9" s="138" t="s">
        <v>147</v>
      </c>
      <c r="AX9" s="778" t="s">
        <v>143</v>
      </c>
      <c r="AY9" s="750" t="s">
        <v>149</v>
      </c>
      <c r="AZ9" s="131" t="s">
        <v>145</v>
      </c>
      <c r="BA9" s="131" t="s">
        <v>146</v>
      </c>
      <c r="BB9" s="138" t="s">
        <v>147</v>
      </c>
      <c r="BC9" s="775" t="s">
        <v>158</v>
      </c>
      <c r="BD9" s="772"/>
      <c r="BE9" s="773"/>
      <c r="BF9" s="764"/>
      <c r="BG9" s="765"/>
      <c r="BH9" s="765"/>
      <c r="BI9" s="765"/>
      <c r="BJ9" s="743" t="s">
        <v>259</v>
      </c>
      <c r="BK9" s="744"/>
      <c r="BL9" s="745" t="s">
        <v>260</v>
      </c>
      <c r="BM9" s="746"/>
      <c r="BN9" s="287" t="s">
        <v>261</v>
      </c>
      <c r="BO9" s="287" t="s">
        <v>262</v>
      </c>
      <c r="BP9" s="748" t="s">
        <v>186</v>
      </c>
      <c r="BQ9" s="750" t="s">
        <v>263</v>
      </c>
      <c r="BR9" s="287" t="s">
        <v>261</v>
      </c>
      <c r="BS9" s="287" t="s">
        <v>262</v>
      </c>
      <c r="BT9" s="751" t="s">
        <v>187</v>
      </c>
      <c r="BU9" s="769"/>
      <c r="BV9" s="744"/>
      <c r="BW9" s="746"/>
      <c r="BX9" s="764"/>
      <c r="BY9" s="765"/>
      <c r="BZ9" s="765"/>
      <c r="CA9" s="766"/>
      <c r="CC9" s="755"/>
      <c r="CD9" s="756"/>
      <c r="CE9" s="756"/>
      <c r="CF9" s="756"/>
      <c r="CG9" s="756"/>
      <c r="CH9" s="756"/>
      <c r="CI9" s="756"/>
      <c r="CJ9" s="756"/>
      <c r="CK9" s="756"/>
      <c r="CL9" s="760"/>
      <c r="CM9" s="758"/>
    </row>
    <row r="10" spans="1:91" ht="37.5" x14ac:dyDescent="0.25">
      <c r="A10" s="785"/>
      <c r="B10" s="786"/>
      <c r="C10" s="782"/>
      <c r="D10" s="792"/>
      <c r="E10" s="127" t="s">
        <v>140</v>
      </c>
      <c r="F10" s="125" t="s">
        <v>216</v>
      </c>
      <c r="G10" s="125" t="s">
        <v>134</v>
      </c>
      <c r="H10" s="127" t="s">
        <v>140</v>
      </c>
      <c r="I10" s="125" t="s">
        <v>134</v>
      </c>
      <c r="J10" s="131" t="s">
        <v>132</v>
      </c>
      <c r="K10" s="131" t="s">
        <v>156</v>
      </c>
      <c r="L10" s="131" t="s">
        <v>150</v>
      </c>
      <c r="M10" s="136" t="s">
        <v>157</v>
      </c>
      <c r="N10" s="127" t="s">
        <v>140</v>
      </c>
      <c r="O10" s="125" t="s">
        <v>134</v>
      </c>
      <c r="P10" s="131" t="s">
        <v>132</v>
      </c>
      <c r="Q10" s="131" t="s">
        <v>162</v>
      </c>
      <c r="R10" s="131" t="s">
        <v>150</v>
      </c>
      <c r="S10" s="136" t="s">
        <v>163</v>
      </c>
      <c r="T10" s="127" t="s">
        <v>140</v>
      </c>
      <c r="U10" s="125" t="s">
        <v>134</v>
      </c>
      <c r="V10" s="131" t="s">
        <v>132</v>
      </c>
      <c r="W10" s="131" t="s">
        <v>167</v>
      </c>
      <c r="X10" s="131" t="s">
        <v>150</v>
      </c>
      <c r="Y10" s="136" t="s">
        <v>168</v>
      </c>
      <c r="Z10" s="127" t="s">
        <v>140</v>
      </c>
      <c r="AA10" s="125" t="s">
        <v>134</v>
      </c>
      <c r="AB10" s="131" t="s">
        <v>132</v>
      </c>
      <c r="AC10" s="131" t="s">
        <v>172</v>
      </c>
      <c r="AD10" s="131" t="s">
        <v>150</v>
      </c>
      <c r="AE10" s="136" t="s">
        <v>173</v>
      </c>
      <c r="AF10" s="127" t="s">
        <v>140</v>
      </c>
      <c r="AG10" s="125" t="s">
        <v>134</v>
      </c>
      <c r="AH10" s="131" t="s">
        <v>132</v>
      </c>
      <c r="AI10" s="131" t="s">
        <v>177</v>
      </c>
      <c r="AJ10" s="131" t="s">
        <v>150</v>
      </c>
      <c r="AK10" s="136" t="s">
        <v>178</v>
      </c>
      <c r="AL10" s="127" t="s">
        <v>140</v>
      </c>
      <c r="AM10" s="125" t="s">
        <v>134</v>
      </c>
      <c r="AN10" s="125" t="s">
        <v>140</v>
      </c>
      <c r="AO10" s="125" t="s">
        <v>134</v>
      </c>
      <c r="AP10" s="125" t="s">
        <v>210</v>
      </c>
      <c r="AQ10" s="125" t="s">
        <v>211</v>
      </c>
      <c r="AR10" s="125" t="s">
        <v>134</v>
      </c>
      <c r="AS10" s="125" t="s">
        <v>209</v>
      </c>
      <c r="AT10" s="125" t="s">
        <v>208</v>
      </c>
      <c r="AU10" s="131" t="s">
        <v>132</v>
      </c>
      <c r="AV10" s="131" t="s">
        <v>132</v>
      </c>
      <c r="AW10" s="131" t="s">
        <v>148</v>
      </c>
      <c r="AX10" s="779"/>
      <c r="AY10" s="750"/>
      <c r="AZ10" s="131" t="s">
        <v>150</v>
      </c>
      <c r="BA10" s="131" t="s">
        <v>150</v>
      </c>
      <c r="BB10" s="131" t="s">
        <v>150</v>
      </c>
      <c r="BC10" s="776"/>
      <c r="BD10" s="127" t="s">
        <v>140</v>
      </c>
      <c r="BE10" s="125" t="s">
        <v>134</v>
      </c>
      <c r="BF10" s="131" t="s">
        <v>132</v>
      </c>
      <c r="BG10" s="131" t="s">
        <v>183</v>
      </c>
      <c r="BH10" s="131" t="s">
        <v>150</v>
      </c>
      <c r="BI10" s="136" t="s">
        <v>182</v>
      </c>
      <c r="BJ10" s="127" t="s">
        <v>140</v>
      </c>
      <c r="BK10" s="285" t="s">
        <v>134</v>
      </c>
      <c r="BL10" s="125" t="s">
        <v>140</v>
      </c>
      <c r="BM10" s="125" t="s">
        <v>134</v>
      </c>
      <c r="BN10" s="131" t="s">
        <v>132</v>
      </c>
      <c r="BO10" s="131" t="s">
        <v>132</v>
      </c>
      <c r="BP10" s="749"/>
      <c r="BQ10" s="750"/>
      <c r="BR10" s="288" t="s">
        <v>150</v>
      </c>
      <c r="BS10" s="288" t="s">
        <v>150</v>
      </c>
      <c r="BT10" s="752"/>
      <c r="BU10" s="127" t="s">
        <v>373</v>
      </c>
      <c r="BV10" s="125" t="s">
        <v>134</v>
      </c>
      <c r="BW10" s="125" t="s">
        <v>191</v>
      </c>
      <c r="BX10" s="131" t="s">
        <v>372</v>
      </c>
      <c r="BY10" s="131" t="s">
        <v>193</v>
      </c>
      <c r="BZ10" s="131" t="s">
        <v>150</v>
      </c>
      <c r="CA10" s="139" t="s">
        <v>194</v>
      </c>
      <c r="CC10" s="136" t="s">
        <v>157</v>
      </c>
      <c r="CD10" s="136" t="s">
        <v>163</v>
      </c>
      <c r="CE10" s="136" t="s">
        <v>168</v>
      </c>
      <c r="CF10" s="136" t="s">
        <v>173</v>
      </c>
      <c r="CG10" s="136" t="s">
        <v>178</v>
      </c>
      <c r="CH10" s="141" t="s">
        <v>158</v>
      </c>
      <c r="CI10" s="136" t="s">
        <v>182</v>
      </c>
      <c r="CJ10" s="136" t="s">
        <v>187</v>
      </c>
      <c r="CK10" s="136" t="s">
        <v>194</v>
      </c>
      <c r="CL10" s="760"/>
      <c r="CM10" s="759"/>
    </row>
    <row r="11" spans="1:91" s="225" customFormat="1" x14ac:dyDescent="0.25">
      <c r="A11" s="221"/>
      <c r="B11" s="222"/>
      <c r="C11" s="332" t="s">
        <v>319</v>
      </c>
      <c r="D11" s="224"/>
      <c r="E11" s="129"/>
      <c r="F11" s="130"/>
      <c r="G11" s="130"/>
      <c r="H11" s="129"/>
      <c r="I11" s="130"/>
      <c r="J11" s="135">
        <f>H11-$E11</f>
        <v>0</v>
      </c>
      <c r="K11" s="135">
        <f>MAX(J11,0)</f>
        <v>0</v>
      </c>
      <c r="L11" s="135">
        <f>I11-$G11</f>
        <v>0</v>
      </c>
      <c r="M11" s="137">
        <f>MIN(L11,0)</f>
        <v>0</v>
      </c>
      <c r="N11" s="129"/>
      <c r="O11" s="130"/>
      <c r="P11" s="135">
        <f>N11-$E11</f>
        <v>0</v>
      </c>
      <c r="Q11" s="135">
        <f>MAX(P11,0)</f>
        <v>0</v>
      </c>
      <c r="R11" s="135">
        <f>O11-$G11</f>
        <v>0</v>
      </c>
      <c r="S11" s="137">
        <f>MIN(R11,0)</f>
        <v>0</v>
      </c>
      <c r="T11" s="129"/>
      <c r="U11" s="130"/>
      <c r="V11" s="135">
        <f>T11-$E11</f>
        <v>0</v>
      </c>
      <c r="W11" s="135">
        <f>MAX(V11,0)</f>
        <v>0</v>
      </c>
      <c r="X11" s="135">
        <f>U11-$G11</f>
        <v>0</v>
      </c>
      <c r="Y11" s="137">
        <f>MIN(X11,0)</f>
        <v>0</v>
      </c>
      <c r="Z11" s="129"/>
      <c r="AA11" s="130"/>
      <c r="AB11" s="135">
        <f>Z11-$E11</f>
        <v>0</v>
      </c>
      <c r="AC11" s="135">
        <f>MAX(AB11,0)</f>
        <v>0</v>
      </c>
      <c r="AD11" s="135">
        <f>AA11-$G11</f>
        <v>0</v>
      </c>
      <c r="AE11" s="137">
        <f>MIN(AD11,0)</f>
        <v>0</v>
      </c>
      <c r="AF11" s="129"/>
      <c r="AG11" s="130"/>
      <c r="AH11" s="135">
        <f>AF11-$E11</f>
        <v>0</v>
      </c>
      <c r="AI11" s="135">
        <f>MAX(AH11,0)</f>
        <v>0</v>
      </c>
      <c r="AJ11" s="135">
        <f>AG11-$G11</f>
        <v>0</v>
      </c>
      <c r="AK11" s="137">
        <f>MIN(AJ11,0)</f>
        <v>0</v>
      </c>
      <c r="AL11" s="129"/>
      <c r="AM11" s="130"/>
      <c r="AN11" s="130"/>
      <c r="AO11" s="130"/>
      <c r="AP11" s="130"/>
      <c r="AQ11" s="130"/>
      <c r="AR11" s="130"/>
      <c r="AS11" s="130"/>
      <c r="AT11" s="130"/>
      <c r="AU11" s="132">
        <f t="shared" ref="AU11:AU31" si="0">AL11-$E11</f>
        <v>0</v>
      </c>
      <c r="AV11" s="132">
        <f t="shared" ref="AV11:AV31" si="1">AN11-$E11</f>
        <v>0</v>
      </c>
      <c r="AW11" s="132">
        <f>-((AT11-AS11)-(AQ11-AP11))</f>
        <v>0</v>
      </c>
      <c r="AX11" s="132">
        <f>MAX(AU11,AV11,AW11,0)</f>
        <v>0</v>
      </c>
      <c r="AY11" s="132" t="str">
        <f ca="1">IF(AX11&gt;0,OFFSET($AU$11,-2,MATCH(MAX(AU11:AW11),AU11:AW11,0)-1), OFFSET($AZ$11,-2,MATCH(MIN(AZ11:BB11),AZ11:BB11,0)-1))</f>
        <v>High Lapse</v>
      </c>
      <c r="AZ11" s="132">
        <f t="shared" ref="AZ11:AZ31" si="2">AM11-$G11</f>
        <v>0</v>
      </c>
      <c r="BA11" s="132">
        <f t="shared" ref="BA11:BA31" si="3">AO11-$G11</f>
        <v>0</v>
      </c>
      <c r="BB11" s="132">
        <f>AR11-$G11</f>
        <v>0</v>
      </c>
      <c r="BC11" s="132">
        <f ca="1">MIN(LOOKUP(AY11,$AZ$9:$BB$9,AZ11:BB11),0)</f>
        <v>0</v>
      </c>
      <c r="BD11" s="129"/>
      <c r="BE11" s="130"/>
      <c r="BF11" s="135">
        <f>BD11-$E11</f>
        <v>0</v>
      </c>
      <c r="BG11" s="135">
        <f>MAX(BF11,0)</f>
        <v>0</v>
      </c>
      <c r="BH11" s="135">
        <f>BE11-$G11</f>
        <v>0</v>
      </c>
      <c r="BI11" s="137">
        <f>MIN(BH11,0)</f>
        <v>0</v>
      </c>
      <c r="BJ11" s="129"/>
      <c r="BK11" s="130"/>
      <c r="BL11" s="130"/>
      <c r="BM11" s="130"/>
      <c r="BN11" s="135">
        <f>BJ11-$E11</f>
        <v>0</v>
      </c>
      <c r="BO11" s="135">
        <f>BL11-$E11</f>
        <v>0</v>
      </c>
      <c r="BP11" s="135">
        <f>MAX(BN11,BO11,0)</f>
        <v>0</v>
      </c>
      <c r="BQ11" s="132" t="str">
        <f ca="1">OFFSET($BN$11,-2,MATCH(MAX(BN11:BO11),BN11:BO11,0)-1)</f>
        <v>High conversion</v>
      </c>
      <c r="BR11" s="135">
        <f t="shared" ref="BR11:BR31" si="4">BK11-$G11</f>
        <v>0</v>
      </c>
      <c r="BS11" s="135">
        <f>BM11-$G11</f>
        <v>0</v>
      </c>
      <c r="BT11" s="132">
        <f ca="1">MIN(LOOKUP(BQ11,$BR$9:$BS$9,BR11:BS11),0)</f>
        <v>0</v>
      </c>
      <c r="BU11" s="129"/>
      <c r="BV11" s="130"/>
      <c r="BW11" s="130"/>
      <c r="BX11" s="135">
        <f>BU11</f>
        <v>0</v>
      </c>
      <c r="BY11" s="135">
        <f>MAX(BW11+BX11,0)</f>
        <v>0</v>
      </c>
      <c r="BZ11" s="135">
        <f>BV11-$G11</f>
        <v>0</v>
      </c>
      <c r="CA11" s="140">
        <f>MIN(BZ11,0)</f>
        <v>0</v>
      </c>
      <c r="CC11" s="137">
        <f t="shared" ref="CC11:CC31" si="5">M11</f>
        <v>0</v>
      </c>
      <c r="CD11" s="137">
        <f t="shared" ref="CD11:CD31" si="6">S11</f>
        <v>0</v>
      </c>
      <c r="CE11" s="137">
        <f t="shared" ref="CE11:CE31" si="7">Y11</f>
        <v>0</v>
      </c>
      <c r="CF11" s="137">
        <f t="shared" ref="CF11:CF31" si="8">AE11</f>
        <v>0</v>
      </c>
      <c r="CG11" s="137">
        <f t="shared" ref="CG11:CG31" si="9">AK11</f>
        <v>0</v>
      </c>
      <c r="CH11" s="226">
        <f t="shared" ref="CH11:CH31" ca="1" si="10">BC11</f>
        <v>0</v>
      </c>
      <c r="CI11" s="137">
        <f t="shared" ref="CI11:CI31" si="11">BI11</f>
        <v>0</v>
      </c>
      <c r="CJ11" s="137">
        <f ca="1">BT11</f>
        <v>0</v>
      </c>
      <c r="CK11" s="137">
        <f>CA11</f>
        <v>0</v>
      </c>
      <c r="CL11" s="227">
        <f t="array" aca="1" ref="CL11" ca="1">-((MMULT(MMULT(CC11:CK11,CorrMatrix1),TRANSPOSE(CC11:CK11)))^0.5)</f>
        <v>0</v>
      </c>
      <c r="CM11" s="144">
        <f t="shared" ref="CM11:CM31" ca="1" si="12">MAX(G11+CL11,0)</f>
        <v>0</v>
      </c>
    </row>
    <row r="12" spans="1:91" s="225" customFormat="1" x14ac:dyDescent="0.25">
      <c r="A12" s="228"/>
      <c r="B12" s="222"/>
      <c r="C12" s="223"/>
      <c r="D12" s="224"/>
      <c r="E12" s="129"/>
      <c r="F12" s="130"/>
      <c r="G12" s="130"/>
      <c r="H12" s="129"/>
      <c r="I12" s="130"/>
      <c r="J12" s="135">
        <f t="shared" ref="J12:J31" si="13">H12-$E12</f>
        <v>0</v>
      </c>
      <c r="K12" s="135">
        <f t="shared" ref="K12:K31" si="14">MAX(J12,0)</f>
        <v>0</v>
      </c>
      <c r="L12" s="135">
        <f t="shared" ref="L12:L31" si="15">I12-$G12</f>
        <v>0</v>
      </c>
      <c r="M12" s="137">
        <f t="shared" ref="M12:M31" si="16">MIN(L12,0)</f>
        <v>0</v>
      </c>
      <c r="N12" s="129"/>
      <c r="O12" s="130"/>
      <c r="P12" s="135">
        <f t="shared" ref="P12:P31" si="17">N12-$E12</f>
        <v>0</v>
      </c>
      <c r="Q12" s="135">
        <f t="shared" ref="Q12:Q31" si="18">MAX(P12,0)</f>
        <v>0</v>
      </c>
      <c r="R12" s="135">
        <f t="shared" ref="R12:R31" si="19">O12-$G12</f>
        <v>0</v>
      </c>
      <c r="S12" s="137">
        <f t="shared" ref="S12:S31" si="20">MIN(R12,0)</f>
        <v>0</v>
      </c>
      <c r="T12" s="129"/>
      <c r="U12" s="130"/>
      <c r="V12" s="135">
        <f t="shared" ref="V12:V31" si="21">T12-$E12</f>
        <v>0</v>
      </c>
      <c r="W12" s="135">
        <f t="shared" ref="W12:W31" si="22">MAX(V12,0)</f>
        <v>0</v>
      </c>
      <c r="X12" s="135">
        <f t="shared" ref="X12:X31" si="23">U12-$G12</f>
        <v>0</v>
      </c>
      <c r="Y12" s="137">
        <f t="shared" ref="Y12:Y31" si="24">MIN(X12,0)</f>
        <v>0</v>
      </c>
      <c r="Z12" s="129"/>
      <c r="AA12" s="130"/>
      <c r="AB12" s="135">
        <f t="shared" ref="AB12:AB31" si="25">Z12-$E12</f>
        <v>0</v>
      </c>
      <c r="AC12" s="135">
        <f t="shared" ref="AC12:AC31" si="26">MAX(AB12,0)</f>
        <v>0</v>
      </c>
      <c r="AD12" s="135">
        <f t="shared" ref="AD12:AD31" si="27">AA12-$G12</f>
        <v>0</v>
      </c>
      <c r="AE12" s="137">
        <f t="shared" ref="AE12:AE31" si="28">MIN(AD12,0)</f>
        <v>0</v>
      </c>
      <c r="AF12" s="129"/>
      <c r="AG12" s="130"/>
      <c r="AH12" s="135">
        <f t="shared" ref="AH12:AH31" si="29">AF12-$E12</f>
        <v>0</v>
      </c>
      <c r="AI12" s="135">
        <f t="shared" ref="AI12:AI31" si="30">MAX(AH12,0)</f>
        <v>0</v>
      </c>
      <c r="AJ12" s="135">
        <f t="shared" ref="AJ12:AJ31" si="31">AG12-$G12</f>
        <v>0</v>
      </c>
      <c r="AK12" s="137">
        <f t="shared" ref="AK12:AK31" si="32">MIN(AJ12,0)</f>
        <v>0</v>
      </c>
      <c r="AL12" s="129"/>
      <c r="AM12" s="130"/>
      <c r="AN12" s="130"/>
      <c r="AO12" s="130"/>
      <c r="AP12" s="130"/>
      <c r="AQ12" s="130"/>
      <c r="AR12" s="130"/>
      <c r="AS12" s="130"/>
      <c r="AT12" s="130"/>
      <c r="AU12" s="132">
        <f t="shared" si="0"/>
        <v>0</v>
      </c>
      <c r="AV12" s="132">
        <f t="shared" si="1"/>
        <v>0</v>
      </c>
      <c r="AW12" s="132">
        <f t="shared" ref="AW12:AW31" si="33">-((AT12-AS12)-(AQ12-AP12))</f>
        <v>0</v>
      </c>
      <c r="AX12" s="132">
        <f t="shared" ref="AX12:AX31" si="34">MAX(AU12,AV12,AW12,0)</f>
        <v>0</v>
      </c>
      <c r="AY12" s="132" t="str">
        <f t="shared" ref="AY12:AY31" ca="1" si="35">IF(AX12&gt;0,OFFSET($AU$11,-2,MATCH(MAX(AU12:AW12),AU12:AW12,0)-1), OFFSET($AZ$11,-2,MATCH(MIN(AZ12:BB12),AZ12:BB12,0)-1))</f>
        <v>High Lapse</v>
      </c>
      <c r="AZ12" s="132">
        <f t="shared" si="2"/>
        <v>0</v>
      </c>
      <c r="BA12" s="132">
        <f t="shared" si="3"/>
        <v>0</v>
      </c>
      <c r="BB12" s="132">
        <f>AR12-$G12</f>
        <v>0</v>
      </c>
      <c r="BC12" s="132">
        <f t="shared" ref="BC12:BC31" ca="1" si="36">MIN(LOOKUP(AY12,$AZ$9:$BB$9,AZ12:BB12),0)</f>
        <v>0</v>
      </c>
      <c r="BD12" s="129"/>
      <c r="BE12" s="130"/>
      <c r="BF12" s="135">
        <f t="shared" ref="BF12:BF31" si="37">BD12-$E12</f>
        <v>0</v>
      </c>
      <c r="BG12" s="135">
        <f t="shared" ref="BG12:BG31" si="38">MAX(BF12,0)</f>
        <v>0</v>
      </c>
      <c r="BH12" s="135">
        <f t="shared" ref="BH12:BH31" si="39">BE12-$G12</f>
        <v>0</v>
      </c>
      <c r="BI12" s="137">
        <f t="shared" ref="BI12:BI31" si="40">MIN(BH12,0)</f>
        <v>0</v>
      </c>
      <c r="BJ12" s="129"/>
      <c r="BK12" s="130"/>
      <c r="BL12" s="130"/>
      <c r="BM12" s="130"/>
      <c r="BN12" s="135">
        <f t="shared" ref="BN12:BN31" si="41">BJ12-$E12</f>
        <v>0</v>
      </c>
      <c r="BO12" s="135">
        <f t="shared" ref="BO12:BO31" si="42">BL12-$E12</f>
        <v>0</v>
      </c>
      <c r="BP12" s="135">
        <f t="shared" ref="BP12:BP31" si="43">MAX(BN12,BO12,0)</f>
        <v>0</v>
      </c>
      <c r="BQ12" s="132" t="str">
        <f t="shared" ref="BQ12:BQ31" ca="1" si="44">OFFSET($BN$11,-2,MATCH(MAX(BN12:BO12),BN12:BO12,0)-1)</f>
        <v>High conversion</v>
      </c>
      <c r="BR12" s="135">
        <f t="shared" si="4"/>
        <v>0</v>
      </c>
      <c r="BS12" s="135">
        <f>BM12-$G12</f>
        <v>0</v>
      </c>
      <c r="BT12" s="132">
        <f t="shared" ref="BT12:BT31" ca="1" si="45">MIN(LOOKUP(BQ12,$BR$9:$BS$9,BR12:BS12),0)</f>
        <v>0</v>
      </c>
      <c r="BU12" s="129"/>
      <c r="BV12" s="130"/>
      <c r="BW12" s="130"/>
      <c r="BX12" s="135">
        <f t="shared" ref="BX12:BX31" si="46">BU12</f>
        <v>0</v>
      </c>
      <c r="BY12" s="135">
        <f t="shared" ref="BY12:BY31" si="47">MAX(BW12+BX12,0)</f>
        <v>0</v>
      </c>
      <c r="BZ12" s="135">
        <f t="shared" ref="BZ12:BZ31" si="48">BV12-$G12</f>
        <v>0</v>
      </c>
      <c r="CA12" s="140">
        <f t="shared" ref="CA12:CA31" si="49">MIN(BZ12,0)</f>
        <v>0</v>
      </c>
      <c r="CC12" s="137">
        <f t="shared" si="5"/>
        <v>0</v>
      </c>
      <c r="CD12" s="137">
        <f t="shared" si="6"/>
        <v>0</v>
      </c>
      <c r="CE12" s="137">
        <f t="shared" si="7"/>
        <v>0</v>
      </c>
      <c r="CF12" s="137">
        <f t="shared" si="8"/>
        <v>0</v>
      </c>
      <c r="CG12" s="137">
        <f t="shared" si="9"/>
        <v>0</v>
      </c>
      <c r="CH12" s="226">
        <f t="shared" ca="1" si="10"/>
        <v>0</v>
      </c>
      <c r="CI12" s="137">
        <f t="shared" si="11"/>
        <v>0</v>
      </c>
      <c r="CJ12" s="137">
        <f t="shared" ref="CJ12:CJ31" ca="1" si="50">BT12</f>
        <v>0</v>
      </c>
      <c r="CK12" s="137">
        <f t="shared" ref="CK12:CK31" si="51">CA12</f>
        <v>0</v>
      </c>
      <c r="CL12" s="227">
        <f t="array" aca="1" ref="CL12" ca="1">-((MMULT(MMULT(CC12:CK12,CorrMatrix1),TRANSPOSE(CC12:CK12)))^0.5)</f>
        <v>0</v>
      </c>
      <c r="CM12" s="144">
        <f t="shared" ca="1" si="12"/>
        <v>0</v>
      </c>
    </row>
    <row r="13" spans="1:91" s="225" customFormat="1" x14ac:dyDescent="0.25">
      <c r="A13" s="221"/>
      <c r="B13" s="222"/>
      <c r="C13" s="223"/>
      <c r="D13" s="224"/>
      <c r="E13" s="129"/>
      <c r="F13" s="130"/>
      <c r="G13" s="130"/>
      <c r="H13" s="129"/>
      <c r="I13" s="130"/>
      <c r="J13" s="135">
        <f t="shared" si="13"/>
        <v>0</v>
      </c>
      <c r="K13" s="135">
        <f t="shared" si="14"/>
        <v>0</v>
      </c>
      <c r="L13" s="135">
        <f t="shared" si="15"/>
        <v>0</v>
      </c>
      <c r="M13" s="137">
        <f t="shared" si="16"/>
        <v>0</v>
      </c>
      <c r="N13" s="129"/>
      <c r="O13" s="130"/>
      <c r="P13" s="135">
        <f t="shared" si="17"/>
        <v>0</v>
      </c>
      <c r="Q13" s="135">
        <f t="shared" si="18"/>
        <v>0</v>
      </c>
      <c r="R13" s="135">
        <f t="shared" si="19"/>
        <v>0</v>
      </c>
      <c r="S13" s="137">
        <f t="shared" si="20"/>
        <v>0</v>
      </c>
      <c r="T13" s="129"/>
      <c r="U13" s="130"/>
      <c r="V13" s="135">
        <f t="shared" si="21"/>
        <v>0</v>
      </c>
      <c r="W13" s="135">
        <f t="shared" si="22"/>
        <v>0</v>
      </c>
      <c r="X13" s="135">
        <f t="shared" si="23"/>
        <v>0</v>
      </c>
      <c r="Y13" s="137">
        <f t="shared" si="24"/>
        <v>0</v>
      </c>
      <c r="Z13" s="129"/>
      <c r="AA13" s="130"/>
      <c r="AB13" s="135">
        <f t="shared" si="25"/>
        <v>0</v>
      </c>
      <c r="AC13" s="135">
        <f t="shared" si="26"/>
        <v>0</v>
      </c>
      <c r="AD13" s="135">
        <f t="shared" si="27"/>
        <v>0</v>
      </c>
      <c r="AE13" s="137">
        <f t="shared" si="28"/>
        <v>0</v>
      </c>
      <c r="AF13" s="129"/>
      <c r="AG13" s="130"/>
      <c r="AH13" s="135">
        <f t="shared" si="29"/>
        <v>0</v>
      </c>
      <c r="AI13" s="135">
        <f t="shared" si="30"/>
        <v>0</v>
      </c>
      <c r="AJ13" s="135">
        <f t="shared" si="31"/>
        <v>0</v>
      </c>
      <c r="AK13" s="137">
        <f t="shared" si="32"/>
        <v>0</v>
      </c>
      <c r="AL13" s="129"/>
      <c r="AM13" s="130"/>
      <c r="AN13" s="130"/>
      <c r="AO13" s="130"/>
      <c r="AP13" s="130"/>
      <c r="AQ13" s="130"/>
      <c r="AR13" s="130"/>
      <c r="AS13" s="130"/>
      <c r="AT13" s="130"/>
      <c r="AU13" s="132">
        <f t="shared" si="0"/>
        <v>0</v>
      </c>
      <c r="AV13" s="132">
        <f t="shared" si="1"/>
        <v>0</v>
      </c>
      <c r="AW13" s="132">
        <f t="shared" si="33"/>
        <v>0</v>
      </c>
      <c r="AX13" s="132">
        <f t="shared" si="34"/>
        <v>0</v>
      </c>
      <c r="AY13" s="132" t="str">
        <f t="shared" ca="1" si="35"/>
        <v>High Lapse</v>
      </c>
      <c r="AZ13" s="132">
        <f t="shared" si="2"/>
        <v>0</v>
      </c>
      <c r="BA13" s="132">
        <f t="shared" si="3"/>
        <v>0</v>
      </c>
      <c r="BB13" s="132">
        <f t="shared" ref="BB13:BB31" si="52">AR13-$G13</f>
        <v>0</v>
      </c>
      <c r="BC13" s="132">
        <f t="shared" ca="1" si="36"/>
        <v>0</v>
      </c>
      <c r="BD13" s="129"/>
      <c r="BE13" s="130"/>
      <c r="BF13" s="135">
        <f t="shared" si="37"/>
        <v>0</v>
      </c>
      <c r="BG13" s="135">
        <f t="shared" si="38"/>
        <v>0</v>
      </c>
      <c r="BH13" s="135">
        <f t="shared" si="39"/>
        <v>0</v>
      </c>
      <c r="BI13" s="137">
        <f t="shared" si="40"/>
        <v>0</v>
      </c>
      <c r="BJ13" s="129"/>
      <c r="BK13" s="130"/>
      <c r="BL13" s="130"/>
      <c r="BM13" s="130"/>
      <c r="BN13" s="135">
        <f t="shared" si="41"/>
        <v>0</v>
      </c>
      <c r="BO13" s="135">
        <f t="shared" si="42"/>
        <v>0</v>
      </c>
      <c r="BP13" s="135">
        <f t="shared" si="43"/>
        <v>0</v>
      </c>
      <c r="BQ13" s="132" t="str">
        <f t="shared" ca="1" si="44"/>
        <v>High conversion</v>
      </c>
      <c r="BR13" s="135">
        <f t="shared" si="4"/>
        <v>0</v>
      </c>
      <c r="BS13" s="135">
        <f t="shared" ref="BS13:BS31" si="53">BM13-$G13</f>
        <v>0</v>
      </c>
      <c r="BT13" s="132">
        <f t="shared" ca="1" si="45"/>
        <v>0</v>
      </c>
      <c r="BU13" s="129"/>
      <c r="BV13" s="130"/>
      <c r="BW13" s="130"/>
      <c r="BX13" s="135">
        <f t="shared" si="46"/>
        <v>0</v>
      </c>
      <c r="BY13" s="135">
        <f t="shared" si="47"/>
        <v>0</v>
      </c>
      <c r="BZ13" s="135">
        <f t="shared" si="48"/>
        <v>0</v>
      </c>
      <c r="CA13" s="140">
        <f t="shared" si="49"/>
        <v>0</v>
      </c>
      <c r="CC13" s="137">
        <f t="shared" si="5"/>
        <v>0</v>
      </c>
      <c r="CD13" s="137">
        <f t="shared" si="6"/>
        <v>0</v>
      </c>
      <c r="CE13" s="137">
        <f t="shared" si="7"/>
        <v>0</v>
      </c>
      <c r="CF13" s="137">
        <f t="shared" si="8"/>
        <v>0</v>
      </c>
      <c r="CG13" s="137">
        <f t="shared" si="9"/>
        <v>0</v>
      </c>
      <c r="CH13" s="226">
        <f t="shared" ca="1" si="10"/>
        <v>0</v>
      </c>
      <c r="CI13" s="137">
        <f t="shared" si="11"/>
        <v>0</v>
      </c>
      <c r="CJ13" s="137">
        <f t="shared" ca="1" si="50"/>
        <v>0</v>
      </c>
      <c r="CK13" s="137">
        <f t="shared" si="51"/>
        <v>0</v>
      </c>
      <c r="CL13" s="227">
        <f t="array" aca="1" ref="CL13" ca="1">-((MMULT(MMULT(CC13:CK13,CorrMatrix1),TRANSPOSE(CC13:CK13)))^0.5)</f>
        <v>0</v>
      </c>
      <c r="CM13" s="144">
        <f t="shared" ca="1" si="12"/>
        <v>0</v>
      </c>
    </row>
    <row r="14" spans="1:91" s="225" customFormat="1" x14ac:dyDescent="0.25">
      <c r="A14" s="229"/>
      <c r="B14" s="230"/>
      <c r="C14" s="231"/>
      <c r="D14" s="224"/>
      <c r="E14" s="129"/>
      <c r="F14" s="130"/>
      <c r="G14" s="130"/>
      <c r="H14" s="129"/>
      <c r="I14" s="130"/>
      <c r="J14" s="135">
        <f t="shared" si="13"/>
        <v>0</v>
      </c>
      <c r="K14" s="135">
        <f t="shared" si="14"/>
        <v>0</v>
      </c>
      <c r="L14" s="135">
        <f t="shared" si="15"/>
        <v>0</v>
      </c>
      <c r="M14" s="137">
        <f t="shared" si="16"/>
        <v>0</v>
      </c>
      <c r="N14" s="129"/>
      <c r="O14" s="130"/>
      <c r="P14" s="135">
        <f t="shared" si="17"/>
        <v>0</v>
      </c>
      <c r="Q14" s="135">
        <f t="shared" si="18"/>
        <v>0</v>
      </c>
      <c r="R14" s="135">
        <f t="shared" si="19"/>
        <v>0</v>
      </c>
      <c r="S14" s="137">
        <f t="shared" si="20"/>
        <v>0</v>
      </c>
      <c r="T14" s="129"/>
      <c r="U14" s="130"/>
      <c r="V14" s="135">
        <f t="shared" si="21"/>
        <v>0</v>
      </c>
      <c r="W14" s="135">
        <f t="shared" si="22"/>
        <v>0</v>
      </c>
      <c r="X14" s="135">
        <f t="shared" si="23"/>
        <v>0</v>
      </c>
      <c r="Y14" s="137">
        <f t="shared" si="24"/>
        <v>0</v>
      </c>
      <c r="Z14" s="129"/>
      <c r="AA14" s="130"/>
      <c r="AB14" s="135">
        <f t="shared" si="25"/>
        <v>0</v>
      </c>
      <c r="AC14" s="135">
        <f t="shared" si="26"/>
        <v>0</v>
      </c>
      <c r="AD14" s="135">
        <f t="shared" si="27"/>
        <v>0</v>
      </c>
      <c r="AE14" s="137">
        <f t="shared" si="28"/>
        <v>0</v>
      </c>
      <c r="AF14" s="129"/>
      <c r="AG14" s="130"/>
      <c r="AH14" s="135">
        <f t="shared" si="29"/>
        <v>0</v>
      </c>
      <c r="AI14" s="135">
        <f t="shared" si="30"/>
        <v>0</v>
      </c>
      <c r="AJ14" s="135">
        <f t="shared" si="31"/>
        <v>0</v>
      </c>
      <c r="AK14" s="137">
        <f t="shared" si="32"/>
        <v>0</v>
      </c>
      <c r="AL14" s="129"/>
      <c r="AM14" s="130"/>
      <c r="AN14" s="130"/>
      <c r="AO14" s="130"/>
      <c r="AP14" s="130"/>
      <c r="AQ14" s="130"/>
      <c r="AR14" s="130"/>
      <c r="AS14" s="130"/>
      <c r="AT14" s="130"/>
      <c r="AU14" s="132">
        <f t="shared" si="0"/>
        <v>0</v>
      </c>
      <c r="AV14" s="132">
        <f t="shared" si="1"/>
        <v>0</v>
      </c>
      <c r="AW14" s="132">
        <f t="shared" si="33"/>
        <v>0</v>
      </c>
      <c r="AX14" s="132">
        <f t="shared" si="34"/>
        <v>0</v>
      </c>
      <c r="AY14" s="132" t="str">
        <f t="shared" ca="1" si="35"/>
        <v>High Lapse</v>
      </c>
      <c r="AZ14" s="132">
        <f t="shared" si="2"/>
        <v>0</v>
      </c>
      <c r="BA14" s="132">
        <f t="shared" si="3"/>
        <v>0</v>
      </c>
      <c r="BB14" s="132">
        <f t="shared" si="52"/>
        <v>0</v>
      </c>
      <c r="BC14" s="132">
        <f t="shared" ca="1" si="36"/>
        <v>0</v>
      </c>
      <c r="BD14" s="129"/>
      <c r="BE14" s="130"/>
      <c r="BF14" s="135">
        <f t="shared" si="37"/>
        <v>0</v>
      </c>
      <c r="BG14" s="135">
        <f t="shared" si="38"/>
        <v>0</v>
      </c>
      <c r="BH14" s="135">
        <f t="shared" si="39"/>
        <v>0</v>
      </c>
      <c r="BI14" s="137">
        <f t="shared" si="40"/>
        <v>0</v>
      </c>
      <c r="BJ14" s="129"/>
      <c r="BK14" s="130"/>
      <c r="BL14" s="130"/>
      <c r="BM14" s="130"/>
      <c r="BN14" s="135">
        <f t="shared" si="41"/>
        <v>0</v>
      </c>
      <c r="BO14" s="135">
        <f t="shared" si="42"/>
        <v>0</v>
      </c>
      <c r="BP14" s="135">
        <f t="shared" si="43"/>
        <v>0</v>
      </c>
      <c r="BQ14" s="132" t="str">
        <f t="shared" ca="1" si="44"/>
        <v>High conversion</v>
      </c>
      <c r="BR14" s="135">
        <f t="shared" si="4"/>
        <v>0</v>
      </c>
      <c r="BS14" s="135">
        <f t="shared" si="53"/>
        <v>0</v>
      </c>
      <c r="BT14" s="132">
        <f t="shared" ca="1" si="45"/>
        <v>0</v>
      </c>
      <c r="BU14" s="129"/>
      <c r="BV14" s="130"/>
      <c r="BW14" s="130"/>
      <c r="BX14" s="135">
        <f t="shared" si="46"/>
        <v>0</v>
      </c>
      <c r="BY14" s="135">
        <f t="shared" si="47"/>
        <v>0</v>
      </c>
      <c r="BZ14" s="135">
        <f t="shared" si="48"/>
        <v>0</v>
      </c>
      <c r="CA14" s="140">
        <f t="shared" si="49"/>
        <v>0</v>
      </c>
      <c r="CC14" s="137">
        <f t="shared" si="5"/>
        <v>0</v>
      </c>
      <c r="CD14" s="137">
        <f t="shared" si="6"/>
        <v>0</v>
      </c>
      <c r="CE14" s="137">
        <f t="shared" si="7"/>
        <v>0</v>
      </c>
      <c r="CF14" s="137">
        <f t="shared" si="8"/>
        <v>0</v>
      </c>
      <c r="CG14" s="137">
        <f t="shared" si="9"/>
        <v>0</v>
      </c>
      <c r="CH14" s="226">
        <f t="shared" ca="1" si="10"/>
        <v>0</v>
      </c>
      <c r="CI14" s="137">
        <f t="shared" si="11"/>
        <v>0</v>
      </c>
      <c r="CJ14" s="137">
        <f t="shared" ca="1" si="50"/>
        <v>0</v>
      </c>
      <c r="CK14" s="137">
        <f t="shared" si="51"/>
        <v>0</v>
      </c>
      <c r="CL14" s="227">
        <f t="array" aca="1" ref="CL14" ca="1">-((MMULT(MMULT(CC14:CK14,CorrMatrix1),TRANSPOSE(CC14:CK14)))^0.5)</f>
        <v>0</v>
      </c>
      <c r="CM14" s="144">
        <f t="shared" ca="1" si="12"/>
        <v>0</v>
      </c>
    </row>
    <row r="15" spans="1:91" s="225" customFormat="1" x14ac:dyDescent="0.25">
      <c r="A15" s="229"/>
      <c r="B15" s="230"/>
      <c r="C15" s="231"/>
      <c r="D15" s="224"/>
      <c r="E15" s="129"/>
      <c r="F15" s="130"/>
      <c r="G15" s="130"/>
      <c r="H15" s="129"/>
      <c r="I15" s="130"/>
      <c r="J15" s="135">
        <f t="shared" si="13"/>
        <v>0</v>
      </c>
      <c r="K15" s="135">
        <f t="shared" si="14"/>
        <v>0</v>
      </c>
      <c r="L15" s="135">
        <f t="shared" si="15"/>
        <v>0</v>
      </c>
      <c r="M15" s="137">
        <f t="shared" si="16"/>
        <v>0</v>
      </c>
      <c r="N15" s="129"/>
      <c r="O15" s="130"/>
      <c r="P15" s="135">
        <f t="shared" si="17"/>
        <v>0</v>
      </c>
      <c r="Q15" s="135">
        <f t="shared" si="18"/>
        <v>0</v>
      </c>
      <c r="R15" s="135">
        <f t="shared" si="19"/>
        <v>0</v>
      </c>
      <c r="S15" s="137">
        <f t="shared" si="20"/>
        <v>0</v>
      </c>
      <c r="T15" s="129"/>
      <c r="U15" s="130"/>
      <c r="V15" s="135">
        <f t="shared" si="21"/>
        <v>0</v>
      </c>
      <c r="W15" s="135">
        <f t="shared" si="22"/>
        <v>0</v>
      </c>
      <c r="X15" s="135">
        <f t="shared" si="23"/>
        <v>0</v>
      </c>
      <c r="Y15" s="137">
        <f t="shared" si="24"/>
        <v>0</v>
      </c>
      <c r="Z15" s="129"/>
      <c r="AA15" s="130"/>
      <c r="AB15" s="135">
        <f t="shared" si="25"/>
        <v>0</v>
      </c>
      <c r="AC15" s="135">
        <f t="shared" si="26"/>
        <v>0</v>
      </c>
      <c r="AD15" s="135">
        <f t="shared" si="27"/>
        <v>0</v>
      </c>
      <c r="AE15" s="137">
        <f t="shared" si="28"/>
        <v>0</v>
      </c>
      <c r="AF15" s="129"/>
      <c r="AG15" s="130"/>
      <c r="AH15" s="135">
        <f t="shared" si="29"/>
        <v>0</v>
      </c>
      <c r="AI15" s="135">
        <f t="shared" si="30"/>
        <v>0</v>
      </c>
      <c r="AJ15" s="135">
        <f t="shared" si="31"/>
        <v>0</v>
      </c>
      <c r="AK15" s="137">
        <f t="shared" si="32"/>
        <v>0</v>
      </c>
      <c r="AL15" s="129"/>
      <c r="AM15" s="130"/>
      <c r="AN15" s="130"/>
      <c r="AO15" s="130"/>
      <c r="AP15" s="130"/>
      <c r="AQ15" s="130"/>
      <c r="AR15" s="130"/>
      <c r="AS15" s="130"/>
      <c r="AT15" s="130"/>
      <c r="AU15" s="132">
        <f t="shared" si="0"/>
        <v>0</v>
      </c>
      <c r="AV15" s="132">
        <f t="shared" si="1"/>
        <v>0</v>
      </c>
      <c r="AW15" s="132">
        <f t="shared" si="33"/>
        <v>0</v>
      </c>
      <c r="AX15" s="132">
        <f t="shared" si="34"/>
        <v>0</v>
      </c>
      <c r="AY15" s="132" t="str">
        <f t="shared" ca="1" si="35"/>
        <v>High Lapse</v>
      </c>
      <c r="AZ15" s="132">
        <f t="shared" si="2"/>
        <v>0</v>
      </c>
      <c r="BA15" s="132">
        <f t="shared" si="3"/>
        <v>0</v>
      </c>
      <c r="BB15" s="132">
        <f t="shared" si="52"/>
        <v>0</v>
      </c>
      <c r="BC15" s="132">
        <f t="shared" ca="1" si="36"/>
        <v>0</v>
      </c>
      <c r="BD15" s="129"/>
      <c r="BE15" s="130"/>
      <c r="BF15" s="135">
        <f t="shared" si="37"/>
        <v>0</v>
      </c>
      <c r="BG15" s="135">
        <f t="shared" si="38"/>
        <v>0</v>
      </c>
      <c r="BH15" s="135">
        <f t="shared" si="39"/>
        <v>0</v>
      </c>
      <c r="BI15" s="137">
        <f t="shared" si="40"/>
        <v>0</v>
      </c>
      <c r="BJ15" s="129"/>
      <c r="BK15" s="130"/>
      <c r="BL15" s="130"/>
      <c r="BM15" s="130"/>
      <c r="BN15" s="135">
        <f t="shared" si="41"/>
        <v>0</v>
      </c>
      <c r="BO15" s="135">
        <f t="shared" si="42"/>
        <v>0</v>
      </c>
      <c r="BP15" s="135">
        <f t="shared" si="43"/>
        <v>0</v>
      </c>
      <c r="BQ15" s="132" t="str">
        <f t="shared" ca="1" si="44"/>
        <v>High conversion</v>
      </c>
      <c r="BR15" s="135">
        <f t="shared" si="4"/>
        <v>0</v>
      </c>
      <c r="BS15" s="135">
        <f t="shared" si="53"/>
        <v>0</v>
      </c>
      <c r="BT15" s="132">
        <f t="shared" ca="1" si="45"/>
        <v>0</v>
      </c>
      <c r="BU15" s="129"/>
      <c r="BV15" s="130"/>
      <c r="BW15" s="130"/>
      <c r="BX15" s="135">
        <f t="shared" si="46"/>
        <v>0</v>
      </c>
      <c r="BY15" s="135">
        <f t="shared" si="47"/>
        <v>0</v>
      </c>
      <c r="BZ15" s="135">
        <f t="shared" si="48"/>
        <v>0</v>
      </c>
      <c r="CA15" s="140">
        <f t="shared" si="49"/>
        <v>0</v>
      </c>
      <c r="CC15" s="137">
        <f t="shared" si="5"/>
        <v>0</v>
      </c>
      <c r="CD15" s="137">
        <f t="shared" si="6"/>
        <v>0</v>
      </c>
      <c r="CE15" s="137">
        <f t="shared" si="7"/>
        <v>0</v>
      </c>
      <c r="CF15" s="137">
        <f t="shared" si="8"/>
        <v>0</v>
      </c>
      <c r="CG15" s="137">
        <f t="shared" si="9"/>
        <v>0</v>
      </c>
      <c r="CH15" s="226">
        <f t="shared" ca="1" si="10"/>
        <v>0</v>
      </c>
      <c r="CI15" s="137">
        <f t="shared" si="11"/>
        <v>0</v>
      </c>
      <c r="CJ15" s="137">
        <f t="shared" ca="1" si="50"/>
        <v>0</v>
      </c>
      <c r="CK15" s="137">
        <f t="shared" si="51"/>
        <v>0</v>
      </c>
      <c r="CL15" s="227">
        <f t="array" aca="1" ref="CL15" ca="1">-((MMULT(MMULT(CC15:CK15,CorrMatrix1),TRANSPOSE(CC15:CK15)))^0.5)</f>
        <v>0</v>
      </c>
      <c r="CM15" s="144">
        <f t="shared" ca="1" si="12"/>
        <v>0</v>
      </c>
    </row>
    <row r="16" spans="1:91" s="225" customFormat="1" x14ac:dyDescent="0.25">
      <c r="A16" s="229"/>
      <c r="B16" s="230"/>
      <c r="C16" s="231"/>
      <c r="D16" s="224"/>
      <c r="E16" s="129"/>
      <c r="F16" s="130"/>
      <c r="G16" s="130"/>
      <c r="H16" s="129"/>
      <c r="I16" s="130"/>
      <c r="J16" s="135">
        <f t="shared" si="13"/>
        <v>0</v>
      </c>
      <c r="K16" s="135">
        <f t="shared" si="14"/>
        <v>0</v>
      </c>
      <c r="L16" s="135">
        <f t="shared" si="15"/>
        <v>0</v>
      </c>
      <c r="M16" s="137">
        <f t="shared" si="16"/>
        <v>0</v>
      </c>
      <c r="N16" s="129"/>
      <c r="O16" s="130"/>
      <c r="P16" s="135">
        <f t="shared" si="17"/>
        <v>0</v>
      </c>
      <c r="Q16" s="135">
        <f t="shared" si="18"/>
        <v>0</v>
      </c>
      <c r="R16" s="135">
        <f t="shared" si="19"/>
        <v>0</v>
      </c>
      <c r="S16" s="137">
        <f t="shared" si="20"/>
        <v>0</v>
      </c>
      <c r="T16" s="129"/>
      <c r="U16" s="130"/>
      <c r="V16" s="135">
        <f t="shared" si="21"/>
        <v>0</v>
      </c>
      <c r="W16" s="135">
        <f t="shared" si="22"/>
        <v>0</v>
      </c>
      <c r="X16" s="135">
        <f t="shared" si="23"/>
        <v>0</v>
      </c>
      <c r="Y16" s="137">
        <f t="shared" si="24"/>
        <v>0</v>
      </c>
      <c r="Z16" s="129"/>
      <c r="AA16" s="130"/>
      <c r="AB16" s="135">
        <f t="shared" si="25"/>
        <v>0</v>
      </c>
      <c r="AC16" s="135">
        <f t="shared" si="26"/>
        <v>0</v>
      </c>
      <c r="AD16" s="135">
        <f t="shared" si="27"/>
        <v>0</v>
      </c>
      <c r="AE16" s="137">
        <f t="shared" si="28"/>
        <v>0</v>
      </c>
      <c r="AF16" s="129"/>
      <c r="AG16" s="130"/>
      <c r="AH16" s="135">
        <f t="shared" si="29"/>
        <v>0</v>
      </c>
      <c r="AI16" s="135">
        <f t="shared" si="30"/>
        <v>0</v>
      </c>
      <c r="AJ16" s="135">
        <f t="shared" si="31"/>
        <v>0</v>
      </c>
      <c r="AK16" s="137">
        <f t="shared" si="32"/>
        <v>0</v>
      </c>
      <c r="AL16" s="129"/>
      <c r="AM16" s="130"/>
      <c r="AN16" s="130"/>
      <c r="AO16" s="130"/>
      <c r="AP16" s="130"/>
      <c r="AQ16" s="130"/>
      <c r="AR16" s="130"/>
      <c r="AS16" s="130"/>
      <c r="AT16" s="130"/>
      <c r="AU16" s="132">
        <f t="shared" si="0"/>
        <v>0</v>
      </c>
      <c r="AV16" s="132">
        <f t="shared" si="1"/>
        <v>0</v>
      </c>
      <c r="AW16" s="132">
        <f t="shared" si="33"/>
        <v>0</v>
      </c>
      <c r="AX16" s="132">
        <f t="shared" si="34"/>
        <v>0</v>
      </c>
      <c r="AY16" s="132" t="str">
        <f t="shared" ca="1" si="35"/>
        <v>High Lapse</v>
      </c>
      <c r="AZ16" s="132">
        <f t="shared" si="2"/>
        <v>0</v>
      </c>
      <c r="BA16" s="132">
        <f t="shared" si="3"/>
        <v>0</v>
      </c>
      <c r="BB16" s="132">
        <f t="shared" si="52"/>
        <v>0</v>
      </c>
      <c r="BC16" s="132">
        <f t="shared" ca="1" si="36"/>
        <v>0</v>
      </c>
      <c r="BD16" s="129"/>
      <c r="BE16" s="130"/>
      <c r="BF16" s="135">
        <f t="shared" si="37"/>
        <v>0</v>
      </c>
      <c r="BG16" s="135">
        <f t="shared" si="38"/>
        <v>0</v>
      </c>
      <c r="BH16" s="135">
        <f t="shared" si="39"/>
        <v>0</v>
      </c>
      <c r="BI16" s="137">
        <f t="shared" si="40"/>
        <v>0</v>
      </c>
      <c r="BJ16" s="129"/>
      <c r="BK16" s="130"/>
      <c r="BL16" s="130"/>
      <c r="BM16" s="130"/>
      <c r="BN16" s="135">
        <f t="shared" si="41"/>
        <v>0</v>
      </c>
      <c r="BO16" s="135">
        <f t="shared" si="42"/>
        <v>0</v>
      </c>
      <c r="BP16" s="135">
        <f t="shared" si="43"/>
        <v>0</v>
      </c>
      <c r="BQ16" s="132" t="str">
        <f t="shared" ca="1" si="44"/>
        <v>High conversion</v>
      </c>
      <c r="BR16" s="135">
        <f t="shared" si="4"/>
        <v>0</v>
      </c>
      <c r="BS16" s="135">
        <f t="shared" si="53"/>
        <v>0</v>
      </c>
      <c r="BT16" s="132">
        <f t="shared" ca="1" si="45"/>
        <v>0</v>
      </c>
      <c r="BU16" s="129"/>
      <c r="BV16" s="130"/>
      <c r="BW16" s="130"/>
      <c r="BX16" s="135">
        <f t="shared" si="46"/>
        <v>0</v>
      </c>
      <c r="BY16" s="135">
        <f t="shared" si="47"/>
        <v>0</v>
      </c>
      <c r="BZ16" s="135">
        <f t="shared" si="48"/>
        <v>0</v>
      </c>
      <c r="CA16" s="140">
        <f t="shared" si="49"/>
        <v>0</v>
      </c>
      <c r="CC16" s="137">
        <f t="shared" si="5"/>
        <v>0</v>
      </c>
      <c r="CD16" s="137">
        <f t="shared" si="6"/>
        <v>0</v>
      </c>
      <c r="CE16" s="137">
        <f t="shared" si="7"/>
        <v>0</v>
      </c>
      <c r="CF16" s="137">
        <f t="shared" si="8"/>
        <v>0</v>
      </c>
      <c r="CG16" s="137">
        <f t="shared" si="9"/>
        <v>0</v>
      </c>
      <c r="CH16" s="226">
        <f t="shared" ca="1" si="10"/>
        <v>0</v>
      </c>
      <c r="CI16" s="137">
        <f t="shared" si="11"/>
        <v>0</v>
      </c>
      <c r="CJ16" s="137">
        <f t="shared" ca="1" si="50"/>
        <v>0</v>
      </c>
      <c r="CK16" s="137">
        <f t="shared" si="51"/>
        <v>0</v>
      </c>
      <c r="CL16" s="227">
        <f t="array" aca="1" ref="CL16" ca="1">-((MMULT(MMULT(CC16:CK16,CorrMatrix1),TRANSPOSE(CC16:CK16)))^0.5)</f>
        <v>0</v>
      </c>
      <c r="CM16" s="144">
        <f t="shared" ca="1" si="12"/>
        <v>0</v>
      </c>
    </row>
    <row r="17" spans="1:91" s="225" customFormat="1" x14ac:dyDescent="0.25">
      <c r="A17" s="229"/>
      <c r="B17" s="230"/>
      <c r="C17" s="231"/>
      <c r="D17" s="224"/>
      <c r="E17" s="129"/>
      <c r="F17" s="130"/>
      <c r="G17" s="130"/>
      <c r="H17" s="129"/>
      <c r="I17" s="130"/>
      <c r="J17" s="135">
        <f t="shared" si="13"/>
        <v>0</v>
      </c>
      <c r="K17" s="135">
        <f t="shared" si="14"/>
        <v>0</v>
      </c>
      <c r="L17" s="135">
        <f t="shared" si="15"/>
        <v>0</v>
      </c>
      <c r="M17" s="137">
        <f t="shared" si="16"/>
        <v>0</v>
      </c>
      <c r="N17" s="129"/>
      <c r="O17" s="130"/>
      <c r="P17" s="135">
        <f t="shared" si="17"/>
        <v>0</v>
      </c>
      <c r="Q17" s="135">
        <f t="shared" si="18"/>
        <v>0</v>
      </c>
      <c r="R17" s="135">
        <f t="shared" si="19"/>
        <v>0</v>
      </c>
      <c r="S17" s="137">
        <f t="shared" si="20"/>
        <v>0</v>
      </c>
      <c r="T17" s="129"/>
      <c r="U17" s="130"/>
      <c r="V17" s="135">
        <f t="shared" si="21"/>
        <v>0</v>
      </c>
      <c r="W17" s="135">
        <f t="shared" si="22"/>
        <v>0</v>
      </c>
      <c r="X17" s="135">
        <f t="shared" si="23"/>
        <v>0</v>
      </c>
      <c r="Y17" s="137">
        <f t="shared" si="24"/>
        <v>0</v>
      </c>
      <c r="Z17" s="129"/>
      <c r="AA17" s="130"/>
      <c r="AB17" s="135">
        <f t="shared" si="25"/>
        <v>0</v>
      </c>
      <c r="AC17" s="135">
        <f t="shared" si="26"/>
        <v>0</v>
      </c>
      <c r="AD17" s="135">
        <f t="shared" si="27"/>
        <v>0</v>
      </c>
      <c r="AE17" s="137">
        <f t="shared" si="28"/>
        <v>0</v>
      </c>
      <c r="AF17" s="129"/>
      <c r="AG17" s="130"/>
      <c r="AH17" s="135">
        <f t="shared" si="29"/>
        <v>0</v>
      </c>
      <c r="AI17" s="135">
        <f t="shared" si="30"/>
        <v>0</v>
      </c>
      <c r="AJ17" s="135">
        <f t="shared" si="31"/>
        <v>0</v>
      </c>
      <c r="AK17" s="137">
        <f t="shared" si="32"/>
        <v>0</v>
      </c>
      <c r="AL17" s="129"/>
      <c r="AM17" s="130"/>
      <c r="AN17" s="130"/>
      <c r="AO17" s="130"/>
      <c r="AP17" s="130"/>
      <c r="AQ17" s="130"/>
      <c r="AR17" s="130"/>
      <c r="AS17" s="130"/>
      <c r="AT17" s="130"/>
      <c r="AU17" s="132">
        <f t="shared" si="0"/>
        <v>0</v>
      </c>
      <c r="AV17" s="132">
        <f t="shared" si="1"/>
        <v>0</v>
      </c>
      <c r="AW17" s="132">
        <f t="shared" si="33"/>
        <v>0</v>
      </c>
      <c r="AX17" s="132">
        <f t="shared" si="34"/>
        <v>0</v>
      </c>
      <c r="AY17" s="132" t="str">
        <f t="shared" ca="1" si="35"/>
        <v>High Lapse</v>
      </c>
      <c r="AZ17" s="132">
        <f t="shared" si="2"/>
        <v>0</v>
      </c>
      <c r="BA17" s="132">
        <f t="shared" si="3"/>
        <v>0</v>
      </c>
      <c r="BB17" s="132">
        <f t="shared" si="52"/>
        <v>0</v>
      </c>
      <c r="BC17" s="132">
        <f t="shared" ca="1" si="36"/>
        <v>0</v>
      </c>
      <c r="BD17" s="129"/>
      <c r="BE17" s="130"/>
      <c r="BF17" s="135">
        <f t="shared" si="37"/>
        <v>0</v>
      </c>
      <c r="BG17" s="135">
        <f t="shared" si="38"/>
        <v>0</v>
      </c>
      <c r="BH17" s="135">
        <f t="shared" si="39"/>
        <v>0</v>
      </c>
      <c r="BI17" s="137">
        <f t="shared" si="40"/>
        <v>0</v>
      </c>
      <c r="BJ17" s="129"/>
      <c r="BK17" s="130"/>
      <c r="BL17" s="130"/>
      <c r="BM17" s="130"/>
      <c r="BN17" s="135">
        <f t="shared" si="41"/>
        <v>0</v>
      </c>
      <c r="BO17" s="135">
        <f t="shared" si="42"/>
        <v>0</v>
      </c>
      <c r="BP17" s="135">
        <f t="shared" si="43"/>
        <v>0</v>
      </c>
      <c r="BQ17" s="132" t="str">
        <f t="shared" ca="1" si="44"/>
        <v>High conversion</v>
      </c>
      <c r="BR17" s="135">
        <f t="shared" si="4"/>
        <v>0</v>
      </c>
      <c r="BS17" s="135">
        <f t="shared" si="53"/>
        <v>0</v>
      </c>
      <c r="BT17" s="132">
        <f t="shared" ca="1" si="45"/>
        <v>0</v>
      </c>
      <c r="BU17" s="129"/>
      <c r="BV17" s="130"/>
      <c r="BW17" s="130"/>
      <c r="BX17" s="135">
        <f t="shared" si="46"/>
        <v>0</v>
      </c>
      <c r="BY17" s="135">
        <f t="shared" si="47"/>
        <v>0</v>
      </c>
      <c r="BZ17" s="135">
        <f t="shared" si="48"/>
        <v>0</v>
      </c>
      <c r="CA17" s="140">
        <f t="shared" si="49"/>
        <v>0</v>
      </c>
      <c r="CC17" s="137">
        <f t="shared" si="5"/>
        <v>0</v>
      </c>
      <c r="CD17" s="137">
        <f t="shared" si="6"/>
        <v>0</v>
      </c>
      <c r="CE17" s="137">
        <f t="shared" si="7"/>
        <v>0</v>
      </c>
      <c r="CF17" s="137">
        <f t="shared" si="8"/>
        <v>0</v>
      </c>
      <c r="CG17" s="137">
        <f t="shared" si="9"/>
        <v>0</v>
      </c>
      <c r="CH17" s="226">
        <f t="shared" ca="1" si="10"/>
        <v>0</v>
      </c>
      <c r="CI17" s="137">
        <f t="shared" si="11"/>
        <v>0</v>
      </c>
      <c r="CJ17" s="137">
        <f t="shared" ca="1" si="50"/>
        <v>0</v>
      </c>
      <c r="CK17" s="137">
        <f t="shared" si="51"/>
        <v>0</v>
      </c>
      <c r="CL17" s="227">
        <f t="array" aca="1" ref="CL17" ca="1">-((MMULT(MMULT(CC17:CK17,CorrMatrix1),TRANSPOSE(CC17:CK17)))^0.5)</f>
        <v>0</v>
      </c>
      <c r="CM17" s="144">
        <f t="shared" ca="1" si="12"/>
        <v>0</v>
      </c>
    </row>
    <row r="18" spans="1:91" s="225" customFormat="1" x14ac:dyDescent="0.25">
      <c r="A18" s="229"/>
      <c r="B18" s="230"/>
      <c r="C18" s="231"/>
      <c r="D18" s="224"/>
      <c r="E18" s="129"/>
      <c r="F18" s="130"/>
      <c r="G18" s="130"/>
      <c r="H18" s="129"/>
      <c r="I18" s="130"/>
      <c r="J18" s="135">
        <f t="shared" si="13"/>
        <v>0</v>
      </c>
      <c r="K18" s="135">
        <f t="shared" si="14"/>
        <v>0</v>
      </c>
      <c r="L18" s="135">
        <f t="shared" si="15"/>
        <v>0</v>
      </c>
      <c r="M18" s="137">
        <f t="shared" si="16"/>
        <v>0</v>
      </c>
      <c r="N18" s="129"/>
      <c r="O18" s="130"/>
      <c r="P18" s="135">
        <f t="shared" si="17"/>
        <v>0</v>
      </c>
      <c r="Q18" s="135">
        <f t="shared" si="18"/>
        <v>0</v>
      </c>
      <c r="R18" s="135">
        <f t="shared" si="19"/>
        <v>0</v>
      </c>
      <c r="S18" s="137">
        <f t="shared" si="20"/>
        <v>0</v>
      </c>
      <c r="T18" s="129"/>
      <c r="U18" s="130"/>
      <c r="V18" s="135">
        <f t="shared" si="21"/>
        <v>0</v>
      </c>
      <c r="W18" s="135">
        <f t="shared" si="22"/>
        <v>0</v>
      </c>
      <c r="X18" s="135">
        <f t="shared" si="23"/>
        <v>0</v>
      </c>
      <c r="Y18" s="137">
        <f t="shared" si="24"/>
        <v>0</v>
      </c>
      <c r="Z18" s="129"/>
      <c r="AA18" s="130"/>
      <c r="AB18" s="135">
        <f t="shared" si="25"/>
        <v>0</v>
      </c>
      <c r="AC18" s="135">
        <f t="shared" si="26"/>
        <v>0</v>
      </c>
      <c r="AD18" s="135">
        <f t="shared" si="27"/>
        <v>0</v>
      </c>
      <c r="AE18" s="137">
        <f t="shared" si="28"/>
        <v>0</v>
      </c>
      <c r="AF18" s="129"/>
      <c r="AG18" s="130"/>
      <c r="AH18" s="135">
        <f t="shared" si="29"/>
        <v>0</v>
      </c>
      <c r="AI18" s="135">
        <f t="shared" si="30"/>
        <v>0</v>
      </c>
      <c r="AJ18" s="135">
        <f t="shared" si="31"/>
        <v>0</v>
      </c>
      <c r="AK18" s="137">
        <f t="shared" si="32"/>
        <v>0</v>
      </c>
      <c r="AL18" s="129"/>
      <c r="AM18" s="130"/>
      <c r="AN18" s="130"/>
      <c r="AO18" s="130"/>
      <c r="AP18" s="130"/>
      <c r="AQ18" s="130"/>
      <c r="AR18" s="130"/>
      <c r="AS18" s="130"/>
      <c r="AT18" s="130"/>
      <c r="AU18" s="132">
        <f t="shared" si="0"/>
        <v>0</v>
      </c>
      <c r="AV18" s="132">
        <f t="shared" si="1"/>
        <v>0</v>
      </c>
      <c r="AW18" s="132">
        <f t="shared" si="33"/>
        <v>0</v>
      </c>
      <c r="AX18" s="132">
        <f t="shared" si="34"/>
        <v>0</v>
      </c>
      <c r="AY18" s="132" t="str">
        <f t="shared" ca="1" si="35"/>
        <v>High Lapse</v>
      </c>
      <c r="AZ18" s="132">
        <f t="shared" si="2"/>
        <v>0</v>
      </c>
      <c r="BA18" s="132">
        <f t="shared" si="3"/>
        <v>0</v>
      </c>
      <c r="BB18" s="132">
        <f t="shared" si="52"/>
        <v>0</v>
      </c>
      <c r="BC18" s="132">
        <f t="shared" ca="1" si="36"/>
        <v>0</v>
      </c>
      <c r="BD18" s="129"/>
      <c r="BE18" s="130"/>
      <c r="BF18" s="135">
        <f t="shared" si="37"/>
        <v>0</v>
      </c>
      <c r="BG18" s="135">
        <f t="shared" si="38"/>
        <v>0</v>
      </c>
      <c r="BH18" s="135">
        <f t="shared" si="39"/>
        <v>0</v>
      </c>
      <c r="BI18" s="137">
        <f t="shared" si="40"/>
        <v>0</v>
      </c>
      <c r="BJ18" s="129"/>
      <c r="BK18" s="130"/>
      <c r="BL18" s="130"/>
      <c r="BM18" s="130"/>
      <c r="BN18" s="135">
        <f t="shared" si="41"/>
        <v>0</v>
      </c>
      <c r="BO18" s="135">
        <f t="shared" si="42"/>
        <v>0</v>
      </c>
      <c r="BP18" s="135">
        <f t="shared" si="43"/>
        <v>0</v>
      </c>
      <c r="BQ18" s="132" t="str">
        <f t="shared" ca="1" si="44"/>
        <v>High conversion</v>
      </c>
      <c r="BR18" s="135">
        <f t="shared" si="4"/>
        <v>0</v>
      </c>
      <c r="BS18" s="135">
        <f t="shared" si="53"/>
        <v>0</v>
      </c>
      <c r="BT18" s="132">
        <f t="shared" ca="1" si="45"/>
        <v>0</v>
      </c>
      <c r="BU18" s="129"/>
      <c r="BV18" s="130"/>
      <c r="BW18" s="130"/>
      <c r="BX18" s="135">
        <f t="shared" si="46"/>
        <v>0</v>
      </c>
      <c r="BY18" s="135">
        <f t="shared" si="47"/>
        <v>0</v>
      </c>
      <c r="BZ18" s="135">
        <f t="shared" si="48"/>
        <v>0</v>
      </c>
      <c r="CA18" s="140">
        <f t="shared" si="49"/>
        <v>0</v>
      </c>
      <c r="CC18" s="137">
        <f t="shared" si="5"/>
        <v>0</v>
      </c>
      <c r="CD18" s="137">
        <f t="shared" si="6"/>
        <v>0</v>
      </c>
      <c r="CE18" s="137">
        <f t="shared" si="7"/>
        <v>0</v>
      </c>
      <c r="CF18" s="137">
        <f t="shared" si="8"/>
        <v>0</v>
      </c>
      <c r="CG18" s="137">
        <f t="shared" si="9"/>
        <v>0</v>
      </c>
      <c r="CH18" s="226">
        <f t="shared" ca="1" si="10"/>
        <v>0</v>
      </c>
      <c r="CI18" s="137">
        <f t="shared" si="11"/>
        <v>0</v>
      </c>
      <c r="CJ18" s="137">
        <f t="shared" ca="1" si="50"/>
        <v>0</v>
      </c>
      <c r="CK18" s="137">
        <f t="shared" si="51"/>
        <v>0</v>
      </c>
      <c r="CL18" s="227">
        <f t="array" aca="1" ref="CL18" ca="1">-((MMULT(MMULT(CC18:CK18,CorrMatrix1),TRANSPOSE(CC18:CK18)))^0.5)</f>
        <v>0</v>
      </c>
      <c r="CM18" s="144">
        <f t="shared" ca="1" si="12"/>
        <v>0</v>
      </c>
    </row>
    <row r="19" spans="1:91" s="225" customFormat="1" x14ac:dyDescent="0.25">
      <c r="A19" s="229"/>
      <c r="B19" s="230"/>
      <c r="C19" s="231"/>
      <c r="D19" s="224"/>
      <c r="E19" s="129"/>
      <c r="F19" s="130"/>
      <c r="G19" s="130"/>
      <c r="H19" s="129"/>
      <c r="I19" s="130"/>
      <c r="J19" s="135">
        <f t="shared" si="13"/>
        <v>0</v>
      </c>
      <c r="K19" s="135">
        <f t="shared" si="14"/>
        <v>0</v>
      </c>
      <c r="L19" s="135">
        <f t="shared" si="15"/>
        <v>0</v>
      </c>
      <c r="M19" s="137">
        <f t="shared" si="16"/>
        <v>0</v>
      </c>
      <c r="N19" s="129"/>
      <c r="O19" s="130"/>
      <c r="P19" s="135">
        <f t="shared" si="17"/>
        <v>0</v>
      </c>
      <c r="Q19" s="135">
        <f t="shared" si="18"/>
        <v>0</v>
      </c>
      <c r="R19" s="135">
        <f t="shared" si="19"/>
        <v>0</v>
      </c>
      <c r="S19" s="137">
        <f t="shared" si="20"/>
        <v>0</v>
      </c>
      <c r="T19" s="129"/>
      <c r="U19" s="130"/>
      <c r="V19" s="135">
        <f t="shared" si="21"/>
        <v>0</v>
      </c>
      <c r="W19" s="135">
        <f t="shared" si="22"/>
        <v>0</v>
      </c>
      <c r="X19" s="135">
        <f t="shared" si="23"/>
        <v>0</v>
      </c>
      <c r="Y19" s="137">
        <f t="shared" si="24"/>
        <v>0</v>
      </c>
      <c r="Z19" s="129"/>
      <c r="AA19" s="130"/>
      <c r="AB19" s="135">
        <f t="shared" si="25"/>
        <v>0</v>
      </c>
      <c r="AC19" s="135">
        <f t="shared" si="26"/>
        <v>0</v>
      </c>
      <c r="AD19" s="135">
        <f t="shared" si="27"/>
        <v>0</v>
      </c>
      <c r="AE19" s="137">
        <f t="shared" si="28"/>
        <v>0</v>
      </c>
      <c r="AF19" s="129"/>
      <c r="AG19" s="130"/>
      <c r="AH19" s="135">
        <f t="shared" si="29"/>
        <v>0</v>
      </c>
      <c r="AI19" s="135">
        <f t="shared" si="30"/>
        <v>0</v>
      </c>
      <c r="AJ19" s="135">
        <f t="shared" si="31"/>
        <v>0</v>
      </c>
      <c r="AK19" s="137">
        <f t="shared" si="32"/>
        <v>0</v>
      </c>
      <c r="AL19" s="129"/>
      <c r="AM19" s="130"/>
      <c r="AN19" s="130"/>
      <c r="AO19" s="130"/>
      <c r="AP19" s="130"/>
      <c r="AQ19" s="130"/>
      <c r="AR19" s="130"/>
      <c r="AS19" s="130"/>
      <c r="AT19" s="130"/>
      <c r="AU19" s="132">
        <f t="shared" si="0"/>
        <v>0</v>
      </c>
      <c r="AV19" s="132">
        <f t="shared" si="1"/>
        <v>0</v>
      </c>
      <c r="AW19" s="132">
        <f t="shared" si="33"/>
        <v>0</v>
      </c>
      <c r="AX19" s="132">
        <f t="shared" si="34"/>
        <v>0</v>
      </c>
      <c r="AY19" s="132" t="str">
        <f t="shared" ca="1" si="35"/>
        <v>High Lapse</v>
      </c>
      <c r="AZ19" s="132">
        <f t="shared" si="2"/>
        <v>0</v>
      </c>
      <c r="BA19" s="132">
        <f t="shared" si="3"/>
        <v>0</v>
      </c>
      <c r="BB19" s="132">
        <f t="shared" si="52"/>
        <v>0</v>
      </c>
      <c r="BC19" s="132">
        <f t="shared" ca="1" si="36"/>
        <v>0</v>
      </c>
      <c r="BD19" s="129"/>
      <c r="BE19" s="130"/>
      <c r="BF19" s="135">
        <f t="shared" si="37"/>
        <v>0</v>
      </c>
      <c r="BG19" s="135">
        <f t="shared" si="38"/>
        <v>0</v>
      </c>
      <c r="BH19" s="135">
        <f t="shared" si="39"/>
        <v>0</v>
      </c>
      <c r="BI19" s="137">
        <f t="shared" si="40"/>
        <v>0</v>
      </c>
      <c r="BJ19" s="129"/>
      <c r="BK19" s="130"/>
      <c r="BL19" s="130"/>
      <c r="BM19" s="130"/>
      <c r="BN19" s="135">
        <f t="shared" si="41"/>
        <v>0</v>
      </c>
      <c r="BO19" s="135">
        <f t="shared" si="42"/>
        <v>0</v>
      </c>
      <c r="BP19" s="135">
        <f t="shared" si="43"/>
        <v>0</v>
      </c>
      <c r="BQ19" s="132" t="str">
        <f t="shared" ca="1" si="44"/>
        <v>High conversion</v>
      </c>
      <c r="BR19" s="135">
        <f t="shared" si="4"/>
        <v>0</v>
      </c>
      <c r="BS19" s="135">
        <f t="shared" si="53"/>
        <v>0</v>
      </c>
      <c r="BT19" s="132">
        <f t="shared" ca="1" si="45"/>
        <v>0</v>
      </c>
      <c r="BU19" s="129"/>
      <c r="BV19" s="130"/>
      <c r="BW19" s="130"/>
      <c r="BX19" s="135">
        <f t="shared" si="46"/>
        <v>0</v>
      </c>
      <c r="BY19" s="135">
        <f t="shared" si="47"/>
        <v>0</v>
      </c>
      <c r="BZ19" s="135">
        <f t="shared" si="48"/>
        <v>0</v>
      </c>
      <c r="CA19" s="140">
        <f t="shared" si="49"/>
        <v>0</v>
      </c>
      <c r="CC19" s="137">
        <f t="shared" si="5"/>
        <v>0</v>
      </c>
      <c r="CD19" s="137">
        <f t="shared" si="6"/>
        <v>0</v>
      </c>
      <c r="CE19" s="137">
        <f t="shared" si="7"/>
        <v>0</v>
      </c>
      <c r="CF19" s="137">
        <f t="shared" si="8"/>
        <v>0</v>
      </c>
      <c r="CG19" s="137">
        <f t="shared" si="9"/>
        <v>0</v>
      </c>
      <c r="CH19" s="226">
        <f t="shared" ca="1" si="10"/>
        <v>0</v>
      </c>
      <c r="CI19" s="137">
        <f t="shared" si="11"/>
        <v>0</v>
      </c>
      <c r="CJ19" s="137">
        <f t="shared" ca="1" si="50"/>
        <v>0</v>
      </c>
      <c r="CK19" s="137">
        <f t="shared" si="51"/>
        <v>0</v>
      </c>
      <c r="CL19" s="227">
        <f t="array" aca="1" ref="CL19" ca="1">-((MMULT(MMULT(CC19:CK19,CorrMatrix1),TRANSPOSE(CC19:CK19)))^0.5)</f>
        <v>0</v>
      </c>
      <c r="CM19" s="144">
        <f t="shared" ca="1" si="12"/>
        <v>0</v>
      </c>
    </row>
    <row r="20" spans="1:91" s="225" customFormat="1" x14ac:dyDescent="0.25">
      <c r="A20" s="229"/>
      <c r="B20" s="230"/>
      <c r="C20" s="231"/>
      <c r="D20" s="224"/>
      <c r="E20" s="129"/>
      <c r="F20" s="130"/>
      <c r="G20" s="130"/>
      <c r="H20" s="129"/>
      <c r="I20" s="130"/>
      <c r="J20" s="135">
        <f t="shared" si="13"/>
        <v>0</v>
      </c>
      <c r="K20" s="135">
        <f t="shared" si="14"/>
        <v>0</v>
      </c>
      <c r="L20" s="135">
        <f t="shared" si="15"/>
        <v>0</v>
      </c>
      <c r="M20" s="137">
        <f t="shared" si="16"/>
        <v>0</v>
      </c>
      <c r="N20" s="129"/>
      <c r="O20" s="130"/>
      <c r="P20" s="135">
        <f t="shared" si="17"/>
        <v>0</v>
      </c>
      <c r="Q20" s="135">
        <f t="shared" si="18"/>
        <v>0</v>
      </c>
      <c r="R20" s="135">
        <f t="shared" si="19"/>
        <v>0</v>
      </c>
      <c r="S20" s="137">
        <f t="shared" si="20"/>
        <v>0</v>
      </c>
      <c r="T20" s="129"/>
      <c r="U20" s="130"/>
      <c r="V20" s="135">
        <f t="shared" si="21"/>
        <v>0</v>
      </c>
      <c r="W20" s="135">
        <f t="shared" si="22"/>
        <v>0</v>
      </c>
      <c r="X20" s="135">
        <f t="shared" si="23"/>
        <v>0</v>
      </c>
      <c r="Y20" s="137">
        <f t="shared" si="24"/>
        <v>0</v>
      </c>
      <c r="Z20" s="129"/>
      <c r="AA20" s="130"/>
      <c r="AB20" s="135">
        <f t="shared" si="25"/>
        <v>0</v>
      </c>
      <c r="AC20" s="135">
        <f t="shared" si="26"/>
        <v>0</v>
      </c>
      <c r="AD20" s="135">
        <f t="shared" si="27"/>
        <v>0</v>
      </c>
      <c r="AE20" s="137">
        <f t="shared" si="28"/>
        <v>0</v>
      </c>
      <c r="AF20" s="129"/>
      <c r="AG20" s="130"/>
      <c r="AH20" s="135">
        <f t="shared" si="29"/>
        <v>0</v>
      </c>
      <c r="AI20" s="135">
        <f t="shared" si="30"/>
        <v>0</v>
      </c>
      <c r="AJ20" s="135">
        <f t="shared" si="31"/>
        <v>0</v>
      </c>
      <c r="AK20" s="137">
        <f t="shared" si="32"/>
        <v>0</v>
      </c>
      <c r="AL20" s="129"/>
      <c r="AM20" s="130"/>
      <c r="AN20" s="130"/>
      <c r="AO20" s="130"/>
      <c r="AP20" s="130"/>
      <c r="AQ20" s="130"/>
      <c r="AR20" s="130"/>
      <c r="AS20" s="130"/>
      <c r="AT20" s="130"/>
      <c r="AU20" s="132">
        <f t="shared" si="0"/>
        <v>0</v>
      </c>
      <c r="AV20" s="132">
        <f t="shared" si="1"/>
        <v>0</v>
      </c>
      <c r="AW20" s="132">
        <f t="shared" si="33"/>
        <v>0</v>
      </c>
      <c r="AX20" s="132">
        <f t="shared" si="34"/>
        <v>0</v>
      </c>
      <c r="AY20" s="132" t="str">
        <f t="shared" ca="1" si="35"/>
        <v>High Lapse</v>
      </c>
      <c r="AZ20" s="132">
        <f t="shared" si="2"/>
        <v>0</v>
      </c>
      <c r="BA20" s="132">
        <f t="shared" si="3"/>
        <v>0</v>
      </c>
      <c r="BB20" s="132">
        <f t="shared" si="52"/>
        <v>0</v>
      </c>
      <c r="BC20" s="132">
        <f t="shared" ca="1" si="36"/>
        <v>0</v>
      </c>
      <c r="BD20" s="129"/>
      <c r="BE20" s="130"/>
      <c r="BF20" s="135">
        <f t="shared" si="37"/>
        <v>0</v>
      </c>
      <c r="BG20" s="135">
        <f t="shared" si="38"/>
        <v>0</v>
      </c>
      <c r="BH20" s="135">
        <f t="shared" si="39"/>
        <v>0</v>
      </c>
      <c r="BI20" s="137">
        <f t="shared" si="40"/>
        <v>0</v>
      </c>
      <c r="BJ20" s="129"/>
      <c r="BK20" s="130"/>
      <c r="BL20" s="130"/>
      <c r="BM20" s="130"/>
      <c r="BN20" s="135">
        <f t="shared" si="41"/>
        <v>0</v>
      </c>
      <c r="BO20" s="135">
        <f t="shared" si="42"/>
        <v>0</v>
      </c>
      <c r="BP20" s="135">
        <f t="shared" si="43"/>
        <v>0</v>
      </c>
      <c r="BQ20" s="132" t="str">
        <f t="shared" ca="1" si="44"/>
        <v>High conversion</v>
      </c>
      <c r="BR20" s="135">
        <f t="shared" si="4"/>
        <v>0</v>
      </c>
      <c r="BS20" s="135">
        <f t="shared" si="53"/>
        <v>0</v>
      </c>
      <c r="BT20" s="132">
        <f t="shared" ca="1" si="45"/>
        <v>0</v>
      </c>
      <c r="BU20" s="129"/>
      <c r="BV20" s="130"/>
      <c r="BW20" s="130"/>
      <c r="BX20" s="135">
        <f t="shared" si="46"/>
        <v>0</v>
      </c>
      <c r="BY20" s="135">
        <f t="shared" si="47"/>
        <v>0</v>
      </c>
      <c r="BZ20" s="135">
        <f t="shared" si="48"/>
        <v>0</v>
      </c>
      <c r="CA20" s="140">
        <f t="shared" si="49"/>
        <v>0</v>
      </c>
      <c r="CC20" s="137">
        <f t="shared" si="5"/>
        <v>0</v>
      </c>
      <c r="CD20" s="137">
        <f t="shared" si="6"/>
        <v>0</v>
      </c>
      <c r="CE20" s="137">
        <f t="shared" si="7"/>
        <v>0</v>
      </c>
      <c r="CF20" s="137">
        <f t="shared" si="8"/>
        <v>0</v>
      </c>
      <c r="CG20" s="137">
        <f t="shared" si="9"/>
        <v>0</v>
      </c>
      <c r="CH20" s="226">
        <f t="shared" ca="1" si="10"/>
        <v>0</v>
      </c>
      <c r="CI20" s="137">
        <f t="shared" si="11"/>
        <v>0</v>
      </c>
      <c r="CJ20" s="137">
        <f t="shared" ca="1" si="50"/>
        <v>0</v>
      </c>
      <c r="CK20" s="137">
        <f t="shared" si="51"/>
        <v>0</v>
      </c>
      <c r="CL20" s="227">
        <f t="array" aca="1" ref="CL20" ca="1">-((MMULT(MMULT(CC20:CK20,CorrMatrix1),TRANSPOSE(CC20:CK20)))^0.5)</f>
        <v>0</v>
      </c>
      <c r="CM20" s="144">
        <f t="shared" ca="1" si="12"/>
        <v>0</v>
      </c>
    </row>
    <row r="21" spans="1:91" s="225" customFormat="1" x14ac:dyDescent="0.25">
      <c r="A21" s="229"/>
      <c r="B21" s="230"/>
      <c r="C21" s="231"/>
      <c r="D21" s="224"/>
      <c r="E21" s="129"/>
      <c r="F21" s="130"/>
      <c r="G21" s="130"/>
      <c r="H21" s="129"/>
      <c r="I21" s="130"/>
      <c r="J21" s="135">
        <f t="shared" si="13"/>
        <v>0</v>
      </c>
      <c r="K21" s="135">
        <f t="shared" si="14"/>
        <v>0</v>
      </c>
      <c r="L21" s="135">
        <f t="shared" si="15"/>
        <v>0</v>
      </c>
      <c r="M21" s="137">
        <f t="shared" si="16"/>
        <v>0</v>
      </c>
      <c r="N21" s="129"/>
      <c r="O21" s="130"/>
      <c r="P21" s="135">
        <f t="shared" si="17"/>
        <v>0</v>
      </c>
      <c r="Q21" s="135">
        <f t="shared" si="18"/>
        <v>0</v>
      </c>
      <c r="R21" s="135">
        <f t="shared" si="19"/>
        <v>0</v>
      </c>
      <c r="S21" s="137">
        <f t="shared" si="20"/>
        <v>0</v>
      </c>
      <c r="T21" s="129"/>
      <c r="U21" s="130"/>
      <c r="V21" s="135">
        <f t="shared" si="21"/>
        <v>0</v>
      </c>
      <c r="W21" s="135">
        <f t="shared" si="22"/>
        <v>0</v>
      </c>
      <c r="X21" s="135">
        <f t="shared" si="23"/>
        <v>0</v>
      </c>
      <c r="Y21" s="137">
        <f t="shared" si="24"/>
        <v>0</v>
      </c>
      <c r="Z21" s="129"/>
      <c r="AA21" s="130"/>
      <c r="AB21" s="135">
        <f t="shared" si="25"/>
        <v>0</v>
      </c>
      <c r="AC21" s="135">
        <f t="shared" si="26"/>
        <v>0</v>
      </c>
      <c r="AD21" s="135">
        <f t="shared" si="27"/>
        <v>0</v>
      </c>
      <c r="AE21" s="137">
        <f t="shared" si="28"/>
        <v>0</v>
      </c>
      <c r="AF21" s="129"/>
      <c r="AG21" s="130"/>
      <c r="AH21" s="135">
        <f t="shared" si="29"/>
        <v>0</v>
      </c>
      <c r="AI21" s="135">
        <f t="shared" si="30"/>
        <v>0</v>
      </c>
      <c r="AJ21" s="135">
        <f t="shared" si="31"/>
        <v>0</v>
      </c>
      <c r="AK21" s="137">
        <f t="shared" si="32"/>
        <v>0</v>
      </c>
      <c r="AL21" s="129"/>
      <c r="AM21" s="130"/>
      <c r="AN21" s="130"/>
      <c r="AO21" s="130"/>
      <c r="AP21" s="130"/>
      <c r="AQ21" s="130"/>
      <c r="AR21" s="130"/>
      <c r="AS21" s="130"/>
      <c r="AT21" s="130"/>
      <c r="AU21" s="132">
        <f t="shared" si="0"/>
        <v>0</v>
      </c>
      <c r="AV21" s="132">
        <f t="shared" si="1"/>
        <v>0</v>
      </c>
      <c r="AW21" s="132">
        <f t="shared" si="33"/>
        <v>0</v>
      </c>
      <c r="AX21" s="132">
        <f t="shared" si="34"/>
        <v>0</v>
      </c>
      <c r="AY21" s="132" t="str">
        <f t="shared" ca="1" si="35"/>
        <v>High Lapse</v>
      </c>
      <c r="AZ21" s="132">
        <f t="shared" si="2"/>
        <v>0</v>
      </c>
      <c r="BA21" s="132">
        <f t="shared" si="3"/>
        <v>0</v>
      </c>
      <c r="BB21" s="132">
        <f t="shared" si="52"/>
        <v>0</v>
      </c>
      <c r="BC21" s="132">
        <f t="shared" ca="1" si="36"/>
        <v>0</v>
      </c>
      <c r="BD21" s="129"/>
      <c r="BE21" s="130"/>
      <c r="BF21" s="135">
        <f t="shared" si="37"/>
        <v>0</v>
      </c>
      <c r="BG21" s="135">
        <f t="shared" si="38"/>
        <v>0</v>
      </c>
      <c r="BH21" s="135">
        <f t="shared" si="39"/>
        <v>0</v>
      </c>
      <c r="BI21" s="137">
        <f t="shared" si="40"/>
        <v>0</v>
      </c>
      <c r="BJ21" s="129"/>
      <c r="BK21" s="130"/>
      <c r="BL21" s="130"/>
      <c r="BM21" s="130"/>
      <c r="BN21" s="135">
        <f t="shared" si="41"/>
        <v>0</v>
      </c>
      <c r="BO21" s="135">
        <f t="shared" si="42"/>
        <v>0</v>
      </c>
      <c r="BP21" s="135">
        <f t="shared" si="43"/>
        <v>0</v>
      </c>
      <c r="BQ21" s="132" t="str">
        <f t="shared" ca="1" si="44"/>
        <v>High conversion</v>
      </c>
      <c r="BR21" s="135">
        <f t="shared" si="4"/>
        <v>0</v>
      </c>
      <c r="BS21" s="135">
        <f t="shared" si="53"/>
        <v>0</v>
      </c>
      <c r="BT21" s="132">
        <f t="shared" ca="1" si="45"/>
        <v>0</v>
      </c>
      <c r="BU21" s="129"/>
      <c r="BV21" s="130"/>
      <c r="BW21" s="130"/>
      <c r="BX21" s="135">
        <f t="shared" si="46"/>
        <v>0</v>
      </c>
      <c r="BY21" s="135">
        <f t="shared" si="47"/>
        <v>0</v>
      </c>
      <c r="BZ21" s="135">
        <f t="shared" si="48"/>
        <v>0</v>
      </c>
      <c r="CA21" s="140">
        <f t="shared" si="49"/>
        <v>0</v>
      </c>
      <c r="CC21" s="137">
        <f t="shared" si="5"/>
        <v>0</v>
      </c>
      <c r="CD21" s="137">
        <f t="shared" si="6"/>
        <v>0</v>
      </c>
      <c r="CE21" s="137">
        <f t="shared" si="7"/>
        <v>0</v>
      </c>
      <c r="CF21" s="137">
        <f t="shared" si="8"/>
        <v>0</v>
      </c>
      <c r="CG21" s="137">
        <f t="shared" si="9"/>
        <v>0</v>
      </c>
      <c r="CH21" s="226">
        <f t="shared" ca="1" si="10"/>
        <v>0</v>
      </c>
      <c r="CI21" s="137">
        <f t="shared" si="11"/>
        <v>0</v>
      </c>
      <c r="CJ21" s="137">
        <f t="shared" ca="1" si="50"/>
        <v>0</v>
      </c>
      <c r="CK21" s="137">
        <f t="shared" si="51"/>
        <v>0</v>
      </c>
      <c r="CL21" s="227">
        <f t="array" aca="1" ref="CL21" ca="1">-((MMULT(MMULT(CC21:CK21,CorrMatrix1),TRANSPOSE(CC21:CK21)))^0.5)</f>
        <v>0</v>
      </c>
      <c r="CM21" s="144">
        <f t="shared" ca="1" si="12"/>
        <v>0</v>
      </c>
    </row>
    <row r="22" spans="1:91" s="225" customFormat="1" x14ac:dyDescent="0.25">
      <c r="A22" s="229"/>
      <c r="B22" s="230"/>
      <c r="C22" s="231"/>
      <c r="D22" s="224"/>
      <c r="E22" s="129"/>
      <c r="F22" s="130"/>
      <c r="G22" s="130"/>
      <c r="H22" s="129"/>
      <c r="I22" s="130"/>
      <c r="J22" s="135">
        <f t="shared" si="13"/>
        <v>0</v>
      </c>
      <c r="K22" s="135">
        <f t="shared" si="14"/>
        <v>0</v>
      </c>
      <c r="L22" s="135">
        <f t="shared" si="15"/>
        <v>0</v>
      </c>
      <c r="M22" s="137">
        <f t="shared" si="16"/>
        <v>0</v>
      </c>
      <c r="N22" s="129"/>
      <c r="O22" s="130"/>
      <c r="P22" s="135">
        <f t="shared" si="17"/>
        <v>0</v>
      </c>
      <c r="Q22" s="135">
        <f t="shared" si="18"/>
        <v>0</v>
      </c>
      <c r="R22" s="135">
        <f t="shared" si="19"/>
        <v>0</v>
      </c>
      <c r="S22" s="137">
        <f t="shared" si="20"/>
        <v>0</v>
      </c>
      <c r="T22" s="129"/>
      <c r="U22" s="130"/>
      <c r="V22" s="135">
        <f t="shared" si="21"/>
        <v>0</v>
      </c>
      <c r="W22" s="135">
        <f t="shared" si="22"/>
        <v>0</v>
      </c>
      <c r="X22" s="135">
        <f t="shared" si="23"/>
        <v>0</v>
      </c>
      <c r="Y22" s="137">
        <f t="shared" si="24"/>
        <v>0</v>
      </c>
      <c r="Z22" s="129"/>
      <c r="AA22" s="130"/>
      <c r="AB22" s="135">
        <f t="shared" si="25"/>
        <v>0</v>
      </c>
      <c r="AC22" s="135">
        <f t="shared" si="26"/>
        <v>0</v>
      </c>
      <c r="AD22" s="135">
        <f t="shared" si="27"/>
        <v>0</v>
      </c>
      <c r="AE22" s="137">
        <f t="shared" si="28"/>
        <v>0</v>
      </c>
      <c r="AF22" s="129"/>
      <c r="AG22" s="130"/>
      <c r="AH22" s="135">
        <f t="shared" si="29"/>
        <v>0</v>
      </c>
      <c r="AI22" s="135">
        <f t="shared" si="30"/>
        <v>0</v>
      </c>
      <c r="AJ22" s="135">
        <f t="shared" si="31"/>
        <v>0</v>
      </c>
      <c r="AK22" s="137">
        <f t="shared" si="32"/>
        <v>0</v>
      </c>
      <c r="AL22" s="129"/>
      <c r="AM22" s="130"/>
      <c r="AN22" s="130"/>
      <c r="AO22" s="130"/>
      <c r="AP22" s="130"/>
      <c r="AQ22" s="130"/>
      <c r="AR22" s="130"/>
      <c r="AS22" s="130"/>
      <c r="AT22" s="130"/>
      <c r="AU22" s="132">
        <f t="shared" si="0"/>
        <v>0</v>
      </c>
      <c r="AV22" s="132">
        <f t="shared" si="1"/>
        <v>0</v>
      </c>
      <c r="AW22" s="132">
        <f t="shared" si="33"/>
        <v>0</v>
      </c>
      <c r="AX22" s="132">
        <f t="shared" si="34"/>
        <v>0</v>
      </c>
      <c r="AY22" s="132" t="str">
        <f t="shared" ca="1" si="35"/>
        <v>High Lapse</v>
      </c>
      <c r="AZ22" s="132">
        <f t="shared" si="2"/>
        <v>0</v>
      </c>
      <c r="BA22" s="132">
        <f t="shared" si="3"/>
        <v>0</v>
      </c>
      <c r="BB22" s="132">
        <f t="shared" si="52"/>
        <v>0</v>
      </c>
      <c r="BC22" s="132">
        <f t="shared" ca="1" si="36"/>
        <v>0</v>
      </c>
      <c r="BD22" s="129"/>
      <c r="BE22" s="130"/>
      <c r="BF22" s="135">
        <f t="shared" si="37"/>
        <v>0</v>
      </c>
      <c r="BG22" s="135">
        <f t="shared" si="38"/>
        <v>0</v>
      </c>
      <c r="BH22" s="135">
        <f t="shared" si="39"/>
        <v>0</v>
      </c>
      <c r="BI22" s="137">
        <f t="shared" si="40"/>
        <v>0</v>
      </c>
      <c r="BJ22" s="129"/>
      <c r="BK22" s="130"/>
      <c r="BL22" s="130"/>
      <c r="BM22" s="130"/>
      <c r="BN22" s="135">
        <f t="shared" si="41"/>
        <v>0</v>
      </c>
      <c r="BO22" s="135">
        <f t="shared" si="42"/>
        <v>0</v>
      </c>
      <c r="BP22" s="135">
        <f t="shared" si="43"/>
        <v>0</v>
      </c>
      <c r="BQ22" s="132" t="str">
        <f t="shared" ca="1" si="44"/>
        <v>High conversion</v>
      </c>
      <c r="BR22" s="135">
        <f t="shared" si="4"/>
        <v>0</v>
      </c>
      <c r="BS22" s="135">
        <f t="shared" si="53"/>
        <v>0</v>
      </c>
      <c r="BT22" s="132">
        <f t="shared" ca="1" si="45"/>
        <v>0</v>
      </c>
      <c r="BU22" s="129"/>
      <c r="BV22" s="130"/>
      <c r="BW22" s="130"/>
      <c r="BX22" s="135">
        <f t="shared" si="46"/>
        <v>0</v>
      </c>
      <c r="BY22" s="135">
        <f t="shared" si="47"/>
        <v>0</v>
      </c>
      <c r="BZ22" s="135">
        <f t="shared" si="48"/>
        <v>0</v>
      </c>
      <c r="CA22" s="140">
        <f t="shared" si="49"/>
        <v>0</v>
      </c>
      <c r="CC22" s="137">
        <f t="shared" si="5"/>
        <v>0</v>
      </c>
      <c r="CD22" s="137">
        <f t="shared" si="6"/>
        <v>0</v>
      </c>
      <c r="CE22" s="137">
        <f t="shared" si="7"/>
        <v>0</v>
      </c>
      <c r="CF22" s="137">
        <f t="shared" si="8"/>
        <v>0</v>
      </c>
      <c r="CG22" s="137">
        <f t="shared" si="9"/>
        <v>0</v>
      </c>
      <c r="CH22" s="226">
        <f t="shared" ca="1" si="10"/>
        <v>0</v>
      </c>
      <c r="CI22" s="137">
        <f t="shared" si="11"/>
        <v>0</v>
      </c>
      <c r="CJ22" s="137">
        <f t="shared" ca="1" si="50"/>
        <v>0</v>
      </c>
      <c r="CK22" s="137">
        <f t="shared" si="51"/>
        <v>0</v>
      </c>
      <c r="CL22" s="227">
        <f t="array" aca="1" ref="CL22" ca="1">-((MMULT(MMULT(CC22:CK22,CorrMatrix1),TRANSPOSE(CC22:CK22)))^0.5)</f>
        <v>0</v>
      </c>
      <c r="CM22" s="144">
        <f t="shared" ca="1" si="12"/>
        <v>0</v>
      </c>
    </row>
    <row r="23" spans="1:91" s="225" customFormat="1" x14ac:dyDescent="0.25">
      <c r="A23" s="229"/>
      <c r="B23" s="230"/>
      <c r="C23" s="231"/>
      <c r="D23" s="224"/>
      <c r="E23" s="129"/>
      <c r="F23" s="130"/>
      <c r="G23" s="130"/>
      <c r="H23" s="129"/>
      <c r="I23" s="130"/>
      <c r="J23" s="135">
        <f t="shared" si="13"/>
        <v>0</v>
      </c>
      <c r="K23" s="135">
        <f t="shared" si="14"/>
        <v>0</v>
      </c>
      <c r="L23" s="135">
        <f t="shared" si="15"/>
        <v>0</v>
      </c>
      <c r="M23" s="137">
        <f t="shared" si="16"/>
        <v>0</v>
      </c>
      <c r="N23" s="129"/>
      <c r="O23" s="130"/>
      <c r="P23" s="135">
        <f t="shared" si="17"/>
        <v>0</v>
      </c>
      <c r="Q23" s="135">
        <f t="shared" si="18"/>
        <v>0</v>
      </c>
      <c r="R23" s="135">
        <f t="shared" si="19"/>
        <v>0</v>
      </c>
      <c r="S23" s="137">
        <f t="shared" si="20"/>
        <v>0</v>
      </c>
      <c r="T23" s="129"/>
      <c r="U23" s="130"/>
      <c r="V23" s="135">
        <f t="shared" si="21"/>
        <v>0</v>
      </c>
      <c r="W23" s="135">
        <f t="shared" si="22"/>
        <v>0</v>
      </c>
      <c r="X23" s="135">
        <f t="shared" si="23"/>
        <v>0</v>
      </c>
      <c r="Y23" s="137">
        <f t="shared" si="24"/>
        <v>0</v>
      </c>
      <c r="Z23" s="129"/>
      <c r="AA23" s="130"/>
      <c r="AB23" s="135">
        <f t="shared" si="25"/>
        <v>0</v>
      </c>
      <c r="AC23" s="135">
        <f t="shared" si="26"/>
        <v>0</v>
      </c>
      <c r="AD23" s="135">
        <f t="shared" si="27"/>
        <v>0</v>
      </c>
      <c r="AE23" s="137">
        <f t="shared" si="28"/>
        <v>0</v>
      </c>
      <c r="AF23" s="129"/>
      <c r="AG23" s="130"/>
      <c r="AH23" s="135">
        <f t="shared" si="29"/>
        <v>0</v>
      </c>
      <c r="AI23" s="135">
        <f t="shared" si="30"/>
        <v>0</v>
      </c>
      <c r="AJ23" s="135">
        <f t="shared" si="31"/>
        <v>0</v>
      </c>
      <c r="AK23" s="137">
        <f t="shared" si="32"/>
        <v>0</v>
      </c>
      <c r="AL23" s="129"/>
      <c r="AM23" s="130"/>
      <c r="AN23" s="130"/>
      <c r="AO23" s="130"/>
      <c r="AP23" s="130"/>
      <c r="AQ23" s="130"/>
      <c r="AR23" s="130"/>
      <c r="AS23" s="130"/>
      <c r="AT23" s="130"/>
      <c r="AU23" s="132">
        <f t="shared" si="0"/>
        <v>0</v>
      </c>
      <c r="AV23" s="132">
        <f t="shared" si="1"/>
        <v>0</v>
      </c>
      <c r="AW23" s="132">
        <f t="shared" si="33"/>
        <v>0</v>
      </c>
      <c r="AX23" s="132">
        <f t="shared" si="34"/>
        <v>0</v>
      </c>
      <c r="AY23" s="132" t="str">
        <f t="shared" ca="1" si="35"/>
        <v>High Lapse</v>
      </c>
      <c r="AZ23" s="132">
        <f t="shared" si="2"/>
        <v>0</v>
      </c>
      <c r="BA23" s="132">
        <f t="shared" si="3"/>
        <v>0</v>
      </c>
      <c r="BB23" s="132">
        <f t="shared" si="52"/>
        <v>0</v>
      </c>
      <c r="BC23" s="132">
        <f t="shared" ca="1" si="36"/>
        <v>0</v>
      </c>
      <c r="BD23" s="129"/>
      <c r="BE23" s="130"/>
      <c r="BF23" s="135">
        <f t="shared" si="37"/>
        <v>0</v>
      </c>
      <c r="BG23" s="135">
        <f t="shared" si="38"/>
        <v>0</v>
      </c>
      <c r="BH23" s="135">
        <f t="shared" si="39"/>
        <v>0</v>
      </c>
      <c r="BI23" s="137">
        <f t="shared" si="40"/>
        <v>0</v>
      </c>
      <c r="BJ23" s="129"/>
      <c r="BK23" s="130"/>
      <c r="BL23" s="130"/>
      <c r="BM23" s="130"/>
      <c r="BN23" s="135">
        <f t="shared" si="41"/>
        <v>0</v>
      </c>
      <c r="BO23" s="135">
        <f t="shared" si="42"/>
        <v>0</v>
      </c>
      <c r="BP23" s="135">
        <f t="shared" si="43"/>
        <v>0</v>
      </c>
      <c r="BQ23" s="132" t="str">
        <f t="shared" ca="1" si="44"/>
        <v>High conversion</v>
      </c>
      <c r="BR23" s="135">
        <f t="shared" si="4"/>
        <v>0</v>
      </c>
      <c r="BS23" s="135">
        <f t="shared" si="53"/>
        <v>0</v>
      </c>
      <c r="BT23" s="132">
        <f t="shared" ca="1" si="45"/>
        <v>0</v>
      </c>
      <c r="BU23" s="129"/>
      <c r="BV23" s="130"/>
      <c r="BW23" s="130"/>
      <c r="BX23" s="135">
        <f t="shared" si="46"/>
        <v>0</v>
      </c>
      <c r="BY23" s="135">
        <f t="shared" si="47"/>
        <v>0</v>
      </c>
      <c r="BZ23" s="135">
        <f t="shared" si="48"/>
        <v>0</v>
      </c>
      <c r="CA23" s="140">
        <f t="shared" si="49"/>
        <v>0</v>
      </c>
      <c r="CC23" s="137">
        <f t="shared" si="5"/>
        <v>0</v>
      </c>
      <c r="CD23" s="137">
        <f t="shared" si="6"/>
        <v>0</v>
      </c>
      <c r="CE23" s="137">
        <f t="shared" si="7"/>
        <v>0</v>
      </c>
      <c r="CF23" s="137">
        <f t="shared" si="8"/>
        <v>0</v>
      </c>
      <c r="CG23" s="137">
        <f t="shared" si="9"/>
        <v>0</v>
      </c>
      <c r="CH23" s="226">
        <f t="shared" ca="1" si="10"/>
        <v>0</v>
      </c>
      <c r="CI23" s="137">
        <f t="shared" si="11"/>
        <v>0</v>
      </c>
      <c r="CJ23" s="137">
        <f t="shared" ca="1" si="50"/>
        <v>0</v>
      </c>
      <c r="CK23" s="137">
        <f t="shared" si="51"/>
        <v>0</v>
      </c>
      <c r="CL23" s="227">
        <f t="array" aca="1" ref="CL23" ca="1">-((MMULT(MMULT(CC23:CK23,CorrMatrix1),TRANSPOSE(CC23:CK23)))^0.5)</f>
        <v>0</v>
      </c>
      <c r="CM23" s="144">
        <f t="shared" ca="1" si="12"/>
        <v>0</v>
      </c>
    </row>
    <row r="24" spans="1:91" s="225" customFormat="1" x14ac:dyDescent="0.25">
      <c r="A24" s="221"/>
      <c r="B24" s="222"/>
      <c r="C24" s="223"/>
      <c r="D24" s="224"/>
      <c r="E24" s="129"/>
      <c r="F24" s="130"/>
      <c r="G24" s="130"/>
      <c r="H24" s="129"/>
      <c r="I24" s="130"/>
      <c r="J24" s="135">
        <f t="shared" si="13"/>
        <v>0</v>
      </c>
      <c r="K24" s="135">
        <f t="shared" si="14"/>
        <v>0</v>
      </c>
      <c r="L24" s="135">
        <f t="shared" si="15"/>
        <v>0</v>
      </c>
      <c r="M24" s="137">
        <f t="shared" si="16"/>
        <v>0</v>
      </c>
      <c r="N24" s="129"/>
      <c r="O24" s="130"/>
      <c r="P24" s="135">
        <f t="shared" si="17"/>
        <v>0</v>
      </c>
      <c r="Q24" s="135">
        <f t="shared" si="18"/>
        <v>0</v>
      </c>
      <c r="R24" s="135">
        <f t="shared" si="19"/>
        <v>0</v>
      </c>
      <c r="S24" s="137">
        <f t="shared" si="20"/>
        <v>0</v>
      </c>
      <c r="T24" s="129"/>
      <c r="U24" s="130"/>
      <c r="V24" s="135">
        <f t="shared" si="21"/>
        <v>0</v>
      </c>
      <c r="W24" s="135">
        <f t="shared" si="22"/>
        <v>0</v>
      </c>
      <c r="X24" s="135">
        <f t="shared" si="23"/>
        <v>0</v>
      </c>
      <c r="Y24" s="137">
        <f t="shared" si="24"/>
        <v>0</v>
      </c>
      <c r="Z24" s="129"/>
      <c r="AA24" s="130"/>
      <c r="AB24" s="135">
        <f t="shared" si="25"/>
        <v>0</v>
      </c>
      <c r="AC24" s="135">
        <f t="shared" si="26"/>
        <v>0</v>
      </c>
      <c r="AD24" s="135">
        <f t="shared" si="27"/>
        <v>0</v>
      </c>
      <c r="AE24" s="137">
        <f t="shared" si="28"/>
        <v>0</v>
      </c>
      <c r="AF24" s="129"/>
      <c r="AG24" s="130"/>
      <c r="AH24" s="135">
        <f t="shared" si="29"/>
        <v>0</v>
      </c>
      <c r="AI24" s="135">
        <f t="shared" si="30"/>
        <v>0</v>
      </c>
      <c r="AJ24" s="135">
        <f t="shared" si="31"/>
        <v>0</v>
      </c>
      <c r="AK24" s="137">
        <f t="shared" si="32"/>
        <v>0</v>
      </c>
      <c r="AL24" s="129"/>
      <c r="AM24" s="130"/>
      <c r="AN24" s="130"/>
      <c r="AO24" s="130"/>
      <c r="AP24" s="130"/>
      <c r="AQ24" s="130"/>
      <c r="AR24" s="130"/>
      <c r="AS24" s="130"/>
      <c r="AT24" s="130"/>
      <c r="AU24" s="132">
        <f t="shared" si="0"/>
        <v>0</v>
      </c>
      <c r="AV24" s="132">
        <f t="shared" si="1"/>
        <v>0</v>
      </c>
      <c r="AW24" s="132">
        <f t="shared" si="33"/>
        <v>0</v>
      </c>
      <c r="AX24" s="132">
        <f t="shared" si="34"/>
        <v>0</v>
      </c>
      <c r="AY24" s="132" t="str">
        <f t="shared" ca="1" si="35"/>
        <v>High Lapse</v>
      </c>
      <c r="AZ24" s="132">
        <f t="shared" si="2"/>
        <v>0</v>
      </c>
      <c r="BA24" s="132">
        <f t="shared" si="3"/>
        <v>0</v>
      </c>
      <c r="BB24" s="132">
        <f t="shared" si="52"/>
        <v>0</v>
      </c>
      <c r="BC24" s="132">
        <f t="shared" ca="1" si="36"/>
        <v>0</v>
      </c>
      <c r="BD24" s="129"/>
      <c r="BE24" s="130"/>
      <c r="BF24" s="135">
        <f t="shared" si="37"/>
        <v>0</v>
      </c>
      <c r="BG24" s="135">
        <f t="shared" si="38"/>
        <v>0</v>
      </c>
      <c r="BH24" s="135">
        <f t="shared" si="39"/>
        <v>0</v>
      </c>
      <c r="BI24" s="137">
        <f t="shared" si="40"/>
        <v>0</v>
      </c>
      <c r="BJ24" s="129"/>
      <c r="BK24" s="130"/>
      <c r="BL24" s="130"/>
      <c r="BM24" s="130"/>
      <c r="BN24" s="135">
        <f t="shared" si="41"/>
        <v>0</v>
      </c>
      <c r="BO24" s="135">
        <f t="shared" si="42"/>
        <v>0</v>
      </c>
      <c r="BP24" s="135">
        <f t="shared" si="43"/>
        <v>0</v>
      </c>
      <c r="BQ24" s="132" t="str">
        <f t="shared" ca="1" si="44"/>
        <v>High conversion</v>
      </c>
      <c r="BR24" s="135">
        <f t="shared" si="4"/>
        <v>0</v>
      </c>
      <c r="BS24" s="135">
        <f t="shared" si="53"/>
        <v>0</v>
      </c>
      <c r="BT24" s="132">
        <f t="shared" ca="1" si="45"/>
        <v>0</v>
      </c>
      <c r="BU24" s="129"/>
      <c r="BV24" s="130"/>
      <c r="BW24" s="130"/>
      <c r="BX24" s="135">
        <f t="shared" si="46"/>
        <v>0</v>
      </c>
      <c r="BY24" s="135">
        <f t="shared" si="47"/>
        <v>0</v>
      </c>
      <c r="BZ24" s="135">
        <f t="shared" si="48"/>
        <v>0</v>
      </c>
      <c r="CA24" s="140">
        <f t="shared" si="49"/>
        <v>0</v>
      </c>
      <c r="CC24" s="137">
        <f t="shared" si="5"/>
        <v>0</v>
      </c>
      <c r="CD24" s="137">
        <f t="shared" si="6"/>
        <v>0</v>
      </c>
      <c r="CE24" s="137">
        <f t="shared" si="7"/>
        <v>0</v>
      </c>
      <c r="CF24" s="137">
        <f t="shared" si="8"/>
        <v>0</v>
      </c>
      <c r="CG24" s="137">
        <f t="shared" si="9"/>
        <v>0</v>
      </c>
      <c r="CH24" s="226">
        <f t="shared" ca="1" si="10"/>
        <v>0</v>
      </c>
      <c r="CI24" s="137">
        <f t="shared" si="11"/>
        <v>0</v>
      </c>
      <c r="CJ24" s="137">
        <f t="shared" ca="1" si="50"/>
        <v>0</v>
      </c>
      <c r="CK24" s="137">
        <f t="shared" si="51"/>
        <v>0</v>
      </c>
      <c r="CL24" s="227">
        <f t="array" aca="1" ref="CL24" ca="1">-((MMULT(MMULT(CC24:CK24,CorrMatrix1),TRANSPOSE(CC24:CK24)))^0.5)</f>
        <v>0</v>
      </c>
      <c r="CM24" s="144">
        <f t="shared" ca="1" si="12"/>
        <v>0</v>
      </c>
    </row>
    <row r="25" spans="1:91" s="225" customFormat="1" x14ac:dyDescent="0.25">
      <c r="A25" s="228"/>
      <c r="B25" s="222"/>
      <c r="C25" s="223"/>
      <c r="D25" s="224"/>
      <c r="E25" s="129"/>
      <c r="F25" s="130"/>
      <c r="G25" s="130"/>
      <c r="H25" s="129"/>
      <c r="I25" s="130"/>
      <c r="J25" s="135">
        <f t="shared" si="13"/>
        <v>0</v>
      </c>
      <c r="K25" s="135">
        <f t="shared" si="14"/>
        <v>0</v>
      </c>
      <c r="L25" s="135">
        <f t="shared" si="15"/>
        <v>0</v>
      </c>
      <c r="M25" s="137">
        <f t="shared" si="16"/>
        <v>0</v>
      </c>
      <c r="N25" s="129"/>
      <c r="O25" s="130"/>
      <c r="P25" s="135">
        <f t="shared" si="17"/>
        <v>0</v>
      </c>
      <c r="Q25" s="135">
        <f t="shared" si="18"/>
        <v>0</v>
      </c>
      <c r="R25" s="135">
        <f t="shared" si="19"/>
        <v>0</v>
      </c>
      <c r="S25" s="137">
        <f t="shared" si="20"/>
        <v>0</v>
      </c>
      <c r="T25" s="129"/>
      <c r="U25" s="130"/>
      <c r="V25" s="135">
        <f t="shared" si="21"/>
        <v>0</v>
      </c>
      <c r="W25" s="135">
        <f t="shared" si="22"/>
        <v>0</v>
      </c>
      <c r="X25" s="135">
        <f t="shared" si="23"/>
        <v>0</v>
      </c>
      <c r="Y25" s="137">
        <f t="shared" si="24"/>
        <v>0</v>
      </c>
      <c r="Z25" s="129"/>
      <c r="AA25" s="130"/>
      <c r="AB25" s="135">
        <f t="shared" si="25"/>
        <v>0</v>
      </c>
      <c r="AC25" s="135">
        <f t="shared" si="26"/>
        <v>0</v>
      </c>
      <c r="AD25" s="135">
        <f t="shared" si="27"/>
        <v>0</v>
      </c>
      <c r="AE25" s="137">
        <f t="shared" si="28"/>
        <v>0</v>
      </c>
      <c r="AF25" s="129"/>
      <c r="AG25" s="130"/>
      <c r="AH25" s="135">
        <f t="shared" si="29"/>
        <v>0</v>
      </c>
      <c r="AI25" s="135">
        <f t="shared" si="30"/>
        <v>0</v>
      </c>
      <c r="AJ25" s="135">
        <f t="shared" si="31"/>
        <v>0</v>
      </c>
      <c r="AK25" s="137">
        <f t="shared" si="32"/>
        <v>0</v>
      </c>
      <c r="AL25" s="129"/>
      <c r="AM25" s="130"/>
      <c r="AN25" s="130"/>
      <c r="AO25" s="130"/>
      <c r="AP25" s="130"/>
      <c r="AQ25" s="130"/>
      <c r="AR25" s="130"/>
      <c r="AS25" s="130"/>
      <c r="AT25" s="130"/>
      <c r="AU25" s="132">
        <f t="shared" si="0"/>
        <v>0</v>
      </c>
      <c r="AV25" s="132">
        <f t="shared" si="1"/>
        <v>0</v>
      </c>
      <c r="AW25" s="132">
        <f t="shared" si="33"/>
        <v>0</v>
      </c>
      <c r="AX25" s="132">
        <f t="shared" si="34"/>
        <v>0</v>
      </c>
      <c r="AY25" s="132" t="str">
        <f t="shared" ca="1" si="35"/>
        <v>High Lapse</v>
      </c>
      <c r="AZ25" s="132">
        <f t="shared" si="2"/>
        <v>0</v>
      </c>
      <c r="BA25" s="132">
        <f t="shared" si="3"/>
        <v>0</v>
      </c>
      <c r="BB25" s="132">
        <f t="shared" si="52"/>
        <v>0</v>
      </c>
      <c r="BC25" s="132">
        <f t="shared" ca="1" si="36"/>
        <v>0</v>
      </c>
      <c r="BD25" s="129"/>
      <c r="BE25" s="130"/>
      <c r="BF25" s="135">
        <f t="shared" si="37"/>
        <v>0</v>
      </c>
      <c r="BG25" s="135">
        <f t="shared" si="38"/>
        <v>0</v>
      </c>
      <c r="BH25" s="135">
        <f t="shared" si="39"/>
        <v>0</v>
      </c>
      <c r="BI25" s="137">
        <f t="shared" si="40"/>
        <v>0</v>
      </c>
      <c r="BJ25" s="129"/>
      <c r="BK25" s="130"/>
      <c r="BL25" s="130"/>
      <c r="BM25" s="130"/>
      <c r="BN25" s="135">
        <f t="shared" si="41"/>
        <v>0</v>
      </c>
      <c r="BO25" s="135">
        <f t="shared" si="42"/>
        <v>0</v>
      </c>
      <c r="BP25" s="135">
        <f t="shared" si="43"/>
        <v>0</v>
      </c>
      <c r="BQ25" s="132" t="str">
        <f t="shared" ca="1" si="44"/>
        <v>High conversion</v>
      </c>
      <c r="BR25" s="135">
        <f t="shared" si="4"/>
        <v>0</v>
      </c>
      <c r="BS25" s="135">
        <f t="shared" si="53"/>
        <v>0</v>
      </c>
      <c r="BT25" s="132">
        <f t="shared" ca="1" si="45"/>
        <v>0</v>
      </c>
      <c r="BU25" s="129"/>
      <c r="BV25" s="130"/>
      <c r="BW25" s="130"/>
      <c r="BX25" s="135">
        <f t="shared" si="46"/>
        <v>0</v>
      </c>
      <c r="BY25" s="135">
        <f t="shared" si="47"/>
        <v>0</v>
      </c>
      <c r="BZ25" s="135">
        <f t="shared" si="48"/>
        <v>0</v>
      </c>
      <c r="CA25" s="140">
        <f t="shared" si="49"/>
        <v>0</v>
      </c>
      <c r="CC25" s="137">
        <f t="shared" si="5"/>
        <v>0</v>
      </c>
      <c r="CD25" s="137">
        <f t="shared" si="6"/>
        <v>0</v>
      </c>
      <c r="CE25" s="137">
        <f t="shared" si="7"/>
        <v>0</v>
      </c>
      <c r="CF25" s="137">
        <f t="shared" si="8"/>
        <v>0</v>
      </c>
      <c r="CG25" s="137">
        <f t="shared" si="9"/>
        <v>0</v>
      </c>
      <c r="CH25" s="226">
        <f t="shared" ca="1" si="10"/>
        <v>0</v>
      </c>
      <c r="CI25" s="137">
        <f t="shared" si="11"/>
        <v>0</v>
      </c>
      <c r="CJ25" s="137">
        <f t="shared" ca="1" si="50"/>
        <v>0</v>
      </c>
      <c r="CK25" s="137">
        <f t="shared" si="51"/>
        <v>0</v>
      </c>
      <c r="CL25" s="227">
        <f t="array" aca="1" ref="CL25" ca="1">-((MMULT(MMULT(CC25:CK25,CorrMatrix1),TRANSPOSE(CC25:CK25)))^0.5)</f>
        <v>0</v>
      </c>
      <c r="CM25" s="144">
        <f t="shared" ca="1" si="12"/>
        <v>0</v>
      </c>
    </row>
    <row r="26" spans="1:91" s="225" customFormat="1" x14ac:dyDescent="0.25">
      <c r="A26" s="221"/>
      <c r="B26" s="222"/>
      <c r="C26" s="223"/>
      <c r="D26" s="224"/>
      <c r="E26" s="129"/>
      <c r="F26" s="130"/>
      <c r="G26" s="130"/>
      <c r="H26" s="129"/>
      <c r="I26" s="130"/>
      <c r="J26" s="135">
        <f t="shared" si="13"/>
        <v>0</v>
      </c>
      <c r="K26" s="135">
        <f t="shared" si="14"/>
        <v>0</v>
      </c>
      <c r="L26" s="135">
        <f t="shared" si="15"/>
        <v>0</v>
      </c>
      <c r="M26" s="137">
        <f t="shared" si="16"/>
        <v>0</v>
      </c>
      <c r="N26" s="129"/>
      <c r="O26" s="130"/>
      <c r="P26" s="135">
        <f t="shared" si="17"/>
        <v>0</v>
      </c>
      <c r="Q26" s="135">
        <f t="shared" si="18"/>
        <v>0</v>
      </c>
      <c r="R26" s="135">
        <f t="shared" si="19"/>
        <v>0</v>
      </c>
      <c r="S26" s="137">
        <f t="shared" si="20"/>
        <v>0</v>
      </c>
      <c r="T26" s="129"/>
      <c r="U26" s="130"/>
      <c r="V26" s="135">
        <f t="shared" si="21"/>
        <v>0</v>
      </c>
      <c r="W26" s="135">
        <f t="shared" si="22"/>
        <v>0</v>
      </c>
      <c r="X26" s="135">
        <f t="shared" si="23"/>
        <v>0</v>
      </c>
      <c r="Y26" s="137">
        <f t="shared" si="24"/>
        <v>0</v>
      </c>
      <c r="Z26" s="129"/>
      <c r="AA26" s="130"/>
      <c r="AB26" s="135">
        <f t="shared" si="25"/>
        <v>0</v>
      </c>
      <c r="AC26" s="135">
        <f t="shared" si="26"/>
        <v>0</v>
      </c>
      <c r="AD26" s="135">
        <f t="shared" si="27"/>
        <v>0</v>
      </c>
      <c r="AE26" s="137">
        <f t="shared" si="28"/>
        <v>0</v>
      </c>
      <c r="AF26" s="129"/>
      <c r="AG26" s="130"/>
      <c r="AH26" s="135">
        <f t="shared" si="29"/>
        <v>0</v>
      </c>
      <c r="AI26" s="135">
        <f t="shared" si="30"/>
        <v>0</v>
      </c>
      <c r="AJ26" s="135">
        <f t="shared" si="31"/>
        <v>0</v>
      </c>
      <c r="AK26" s="137">
        <f t="shared" si="32"/>
        <v>0</v>
      </c>
      <c r="AL26" s="129"/>
      <c r="AM26" s="130"/>
      <c r="AN26" s="130"/>
      <c r="AO26" s="130"/>
      <c r="AP26" s="130"/>
      <c r="AQ26" s="130"/>
      <c r="AR26" s="130"/>
      <c r="AS26" s="130"/>
      <c r="AT26" s="130"/>
      <c r="AU26" s="132">
        <f t="shared" si="0"/>
        <v>0</v>
      </c>
      <c r="AV26" s="132">
        <f t="shared" si="1"/>
        <v>0</v>
      </c>
      <c r="AW26" s="132">
        <f t="shared" si="33"/>
        <v>0</v>
      </c>
      <c r="AX26" s="132">
        <f t="shared" si="34"/>
        <v>0</v>
      </c>
      <c r="AY26" s="132" t="str">
        <f t="shared" ca="1" si="35"/>
        <v>High Lapse</v>
      </c>
      <c r="AZ26" s="132">
        <f t="shared" si="2"/>
        <v>0</v>
      </c>
      <c r="BA26" s="132">
        <f t="shared" si="3"/>
        <v>0</v>
      </c>
      <c r="BB26" s="132">
        <f t="shared" si="52"/>
        <v>0</v>
      </c>
      <c r="BC26" s="132">
        <f t="shared" ca="1" si="36"/>
        <v>0</v>
      </c>
      <c r="BD26" s="129"/>
      <c r="BE26" s="130"/>
      <c r="BF26" s="135">
        <f t="shared" si="37"/>
        <v>0</v>
      </c>
      <c r="BG26" s="135">
        <f t="shared" si="38"/>
        <v>0</v>
      </c>
      <c r="BH26" s="135">
        <f t="shared" si="39"/>
        <v>0</v>
      </c>
      <c r="BI26" s="137">
        <f t="shared" si="40"/>
        <v>0</v>
      </c>
      <c r="BJ26" s="129"/>
      <c r="BK26" s="130"/>
      <c r="BL26" s="130"/>
      <c r="BM26" s="130"/>
      <c r="BN26" s="135">
        <f t="shared" si="41"/>
        <v>0</v>
      </c>
      <c r="BO26" s="135">
        <f t="shared" si="42"/>
        <v>0</v>
      </c>
      <c r="BP26" s="135">
        <f t="shared" si="43"/>
        <v>0</v>
      </c>
      <c r="BQ26" s="132" t="str">
        <f t="shared" ca="1" si="44"/>
        <v>High conversion</v>
      </c>
      <c r="BR26" s="135">
        <f t="shared" si="4"/>
        <v>0</v>
      </c>
      <c r="BS26" s="135">
        <f t="shared" si="53"/>
        <v>0</v>
      </c>
      <c r="BT26" s="132">
        <f t="shared" ca="1" si="45"/>
        <v>0</v>
      </c>
      <c r="BU26" s="129"/>
      <c r="BV26" s="130"/>
      <c r="BW26" s="130"/>
      <c r="BX26" s="135">
        <f t="shared" si="46"/>
        <v>0</v>
      </c>
      <c r="BY26" s="135">
        <f t="shared" si="47"/>
        <v>0</v>
      </c>
      <c r="BZ26" s="135">
        <f t="shared" si="48"/>
        <v>0</v>
      </c>
      <c r="CA26" s="140">
        <f t="shared" si="49"/>
        <v>0</v>
      </c>
      <c r="CC26" s="137">
        <f t="shared" si="5"/>
        <v>0</v>
      </c>
      <c r="CD26" s="137">
        <f t="shared" si="6"/>
        <v>0</v>
      </c>
      <c r="CE26" s="137">
        <f t="shared" si="7"/>
        <v>0</v>
      </c>
      <c r="CF26" s="137">
        <f t="shared" si="8"/>
        <v>0</v>
      </c>
      <c r="CG26" s="137">
        <f t="shared" si="9"/>
        <v>0</v>
      </c>
      <c r="CH26" s="226">
        <f t="shared" ca="1" si="10"/>
        <v>0</v>
      </c>
      <c r="CI26" s="137">
        <f t="shared" si="11"/>
        <v>0</v>
      </c>
      <c r="CJ26" s="137">
        <f t="shared" ca="1" si="50"/>
        <v>0</v>
      </c>
      <c r="CK26" s="137">
        <f t="shared" si="51"/>
        <v>0</v>
      </c>
      <c r="CL26" s="227">
        <f t="array" aca="1" ref="CL26" ca="1">-((MMULT(MMULT(CC26:CK26,CorrMatrix1),TRANSPOSE(CC26:CK26)))^0.5)</f>
        <v>0</v>
      </c>
      <c r="CM26" s="144">
        <f t="shared" ca="1" si="12"/>
        <v>0</v>
      </c>
    </row>
    <row r="27" spans="1:91" s="225" customFormat="1" x14ac:dyDescent="0.25">
      <c r="A27" s="221"/>
      <c r="B27" s="222"/>
      <c r="C27" s="223"/>
      <c r="D27" s="224"/>
      <c r="E27" s="129"/>
      <c r="F27" s="130"/>
      <c r="G27" s="130"/>
      <c r="H27" s="129"/>
      <c r="I27" s="130"/>
      <c r="J27" s="135">
        <f t="shared" si="13"/>
        <v>0</v>
      </c>
      <c r="K27" s="135">
        <f t="shared" si="14"/>
        <v>0</v>
      </c>
      <c r="L27" s="135">
        <f t="shared" si="15"/>
        <v>0</v>
      </c>
      <c r="M27" s="137">
        <f t="shared" si="16"/>
        <v>0</v>
      </c>
      <c r="N27" s="129"/>
      <c r="O27" s="130"/>
      <c r="P27" s="135">
        <f t="shared" si="17"/>
        <v>0</v>
      </c>
      <c r="Q27" s="135">
        <f t="shared" si="18"/>
        <v>0</v>
      </c>
      <c r="R27" s="135">
        <f t="shared" si="19"/>
        <v>0</v>
      </c>
      <c r="S27" s="137">
        <f t="shared" si="20"/>
        <v>0</v>
      </c>
      <c r="T27" s="129"/>
      <c r="U27" s="130"/>
      <c r="V27" s="135">
        <f t="shared" si="21"/>
        <v>0</v>
      </c>
      <c r="W27" s="135">
        <f t="shared" si="22"/>
        <v>0</v>
      </c>
      <c r="X27" s="135">
        <f t="shared" si="23"/>
        <v>0</v>
      </c>
      <c r="Y27" s="137">
        <f t="shared" si="24"/>
        <v>0</v>
      </c>
      <c r="Z27" s="129"/>
      <c r="AA27" s="130"/>
      <c r="AB27" s="135">
        <f t="shared" si="25"/>
        <v>0</v>
      </c>
      <c r="AC27" s="135">
        <f t="shared" si="26"/>
        <v>0</v>
      </c>
      <c r="AD27" s="135">
        <f t="shared" si="27"/>
        <v>0</v>
      </c>
      <c r="AE27" s="137">
        <f t="shared" si="28"/>
        <v>0</v>
      </c>
      <c r="AF27" s="129"/>
      <c r="AG27" s="130"/>
      <c r="AH27" s="135">
        <f t="shared" si="29"/>
        <v>0</v>
      </c>
      <c r="AI27" s="135">
        <f t="shared" si="30"/>
        <v>0</v>
      </c>
      <c r="AJ27" s="135">
        <f t="shared" si="31"/>
        <v>0</v>
      </c>
      <c r="AK27" s="137">
        <f t="shared" si="32"/>
        <v>0</v>
      </c>
      <c r="AL27" s="129"/>
      <c r="AM27" s="130"/>
      <c r="AN27" s="130"/>
      <c r="AO27" s="130"/>
      <c r="AP27" s="130"/>
      <c r="AQ27" s="130"/>
      <c r="AR27" s="130"/>
      <c r="AS27" s="130"/>
      <c r="AT27" s="130"/>
      <c r="AU27" s="132">
        <f t="shared" si="0"/>
        <v>0</v>
      </c>
      <c r="AV27" s="132">
        <f t="shared" si="1"/>
        <v>0</v>
      </c>
      <c r="AW27" s="132">
        <f t="shared" si="33"/>
        <v>0</v>
      </c>
      <c r="AX27" s="132">
        <f t="shared" si="34"/>
        <v>0</v>
      </c>
      <c r="AY27" s="132" t="str">
        <f t="shared" ca="1" si="35"/>
        <v>High Lapse</v>
      </c>
      <c r="AZ27" s="132">
        <f t="shared" si="2"/>
        <v>0</v>
      </c>
      <c r="BA27" s="132">
        <f t="shared" si="3"/>
        <v>0</v>
      </c>
      <c r="BB27" s="132">
        <f t="shared" si="52"/>
        <v>0</v>
      </c>
      <c r="BC27" s="132">
        <f t="shared" ca="1" si="36"/>
        <v>0</v>
      </c>
      <c r="BD27" s="129"/>
      <c r="BE27" s="130"/>
      <c r="BF27" s="135">
        <f t="shared" si="37"/>
        <v>0</v>
      </c>
      <c r="BG27" s="135">
        <f t="shared" si="38"/>
        <v>0</v>
      </c>
      <c r="BH27" s="135">
        <f t="shared" si="39"/>
        <v>0</v>
      </c>
      <c r="BI27" s="137">
        <f t="shared" si="40"/>
        <v>0</v>
      </c>
      <c r="BJ27" s="129"/>
      <c r="BK27" s="130"/>
      <c r="BL27" s="130"/>
      <c r="BM27" s="130"/>
      <c r="BN27" s="135">
        <f t="shared" si="41"/>
        <v>0</v>
      </c>
      <c r="BO27" s="135">
        <f t="shared" si="42"/>
        <v>0</v>
      </c>
      <c r="BP27" s="135">
        <f t="shared" si="43"/>
        <v>0</v>
      </c>
      <c r="BQ27" s="132" t="str">
        <f t="shared" ca="1" si="44"/>
        <v>High conversion</v>
      </c>
      <c r="BR27" s="135">
        <f t="shared" si="4"/>
        <v>0</v>
      </c>
      <c r="BS27" s="135">
        <f t="shared" si="53"/>
        <v>0</v>
      </c>
      <c r="BT27" s="132">
        <f t="shared" ca="1" si="45"/>
        <v>0</v>
      </c>
      <c r="BU27" s="129"/>
      <c r="BV27" s="130"/>
      <c r="BW27" s="130"/>
      <c r="BX27" s="135">
        <f t="shared" si="46"/>
        <v>0</v>
      </c>
      <c r="BY27" s="135">
        <f t="shared" si="47"/>
        <v>0</v>
      </c>
      <c r="BZ27" s="135">
        <f t="shared" si="48"/>
        <v>0</v>
      </c>
      <c r="CA27" s="140">
        <f t="shared" si="49"/>
        <v>0</v>
      </c>
      <c r="CC27" s="137">
        <f t="shared" si="5"/>
        <v>0</v>
      </c>
      <c r="CD27" s="137">
        <f t="shared" si="6"/>
        <v>0</v>
      </c>
      <c r="CE27" s="137">
        <f t="shared" si="7"/>
        <v>0</v>
      </c>
      <c r="CF27" s="137">
        <f t="shared" si="8"/>
        <v>0</v>
      </c>
      <c r="CG27" s="137">
        <f t="shared" si="9"/>
        <v>0</v>
      </c>
      <c r="CH27" s="226">
        <f t="shared" ca="1" si="10"/>
        <v>0</v>
      </c>
      <c r="CI27" s="137">
        <f t="shared" si="11"/>
        <v>0</v>
      </c>
      <c r="CJ27" s="137">
        <f t="shared" ca="1" si="50"/>
        <v>0</v>
      </c>
      <c r="CK27" s="137">
        <f t="shared" si="51"/>
        <v>0</v>
      </c>
      <c r="CL27" s="227">
        <f t="array" aca="1" ref="CL27" ca="1">-((MMULT(MMULT(CC27:CK27,CorrMatrix1),TRANSPOSE(CC27:CK27)))^0.5)</f>
        <v>0</v>
      </c>
      <c r="CM27" s="144">
        <f t="shared" ca="1" si="12"/>
        <v>0</v>
      </c>
    </row>
    <row r="28" spans="1:91" s="225" customFormat="1" x14ac:dyDescent="0.25">
      <c r="A28" s="221"/>
      <c r="B28" s="222"/>
      <c r="C28" s="223"/>
      <c r="D28" s="224"/>
      <c r="E28" s="129"/>
      <c r="F28" s="130"/>
      <c r="G28" s="130"/>
      <c r="H28" s="129"/>
      <c r="I28" s="130"/>
      <c r="J28" s="135">
        <f t="shared" si="13"/>
        <v>0</v>
      </c>
      <c r="K28" s="135">
        <f t="shared" si="14"/>
        <v>0</v>
      </c>
      <c r="L28" s="135">
        <f t="shared" si="15"/>
        <v>0</v>
      </c>
      <c r="M28" s="137">
        <f t="shared" si="16"/>
        <v>0</v>
      </c>
      <c r="N28" s="129"/>
      <c r="O28" s="130"/>
      <c r="P28" s="135">
        <f t="shared" si="17"/>
        <v>0</v>
      </c>
      <c r="Q28" s="135">
        <f t="shared" si="18"/>
        <v>0</v>
      </c>
      <c r="R28" s="135">
        <f t="shared" si="19"/>
        <v>0</v>
      </c>
      <c r="S28" s="137">
        <f t="shared" si="20"/>
        <v>0</v>
      </c>
      <c r="T28" s="129"/>
      <c r="U28" s="130"/>
      <c r="V28" s="135">
        <f t="shared" si="21"/>
        <v>0</v>
      </c>
      <c r="W28" s="135">
        <f t="shared" si="22"/>
        <v>0</v>
      </c>
      <c r="X28" s="135">
        <f t="shared" si="23"/>
        <v>0</v>
      </c>
      <c r="Y28" s="137">
        <f t="shared" si="24"/>
        <v>0</v>
      </c>
      <c r="Z28" s="129"/>
      <c r="AA28" s="130"/>
      <c r="AB28" s="135">
        <f t="shared" si="25"/>
        <v>0</v>
      </c>
      <c r="AC28" s="135">
        <f t="shared" si="26"/>
        <v>0</v>
      </c>
      <c r="AD28" s="135">
        <f t="shared" si="27"/>
        <v>0</v>
      </c>
      <c r="AE28" s="137">
        <f t="shared" si="28"/>
        <v>0</v>
      </c>
      <c r="AF28" s="129"/>
      <c r="AG28" s="130"/>
      <c r="AH28" s="135">
        <f t="shared" si="29"/>
        <v>0</v>
      </c>
      <c r="AI28" s="135">
        <f t="shared" si="30"/>
        <v>0</v>
      </c>
      <c r="AJ28" s="135">
        <f t="shared" si="31"/>
        <v>0</v>
      </c>
      <c r="AK28" s="137">
        <f t="shared" si="32"/>
        <v>0</v>
      </c>
      <c r="AL28" s="129"/>
      <c r="AM28" s="130"/>
      <c r="AN28" s="130"/>
      <c r="AO28" s="130"/>
      <c r="AP28" s="130"/>
      <c r="AQ28" s="130"/>
      <c r="AR28" s="130"/>
      <c r="AS28" s="130"/>
      <c r="AT28" s="130"/>
      <c r="AU28" s="132">
        <f t="shared" si="0"/>
        <v>0</v>
      </c>
      <c r="AV28" s="132">
        <f t="shared" si="1"/>
        <v>0</v>
      </c>
      <c r="AW28" s="132">
        <f t="shared" si="33"/>
        <v>0</v>
      </c>
      <c r="AX28" s="132">
        <f t="shared" si="34"/>
        <v>0</v>
      </c>
      <c r="AY28" s="132" t="str">
        <f t="shared" ca="1" si="35"/>
        <v>High Lapse</v>
      </c>
      <c r="AZ28" s="132">
        <f t="shared" si="2"/>
        <v>0</v>
      </c>
      <c r="BA28" s="132">
        <f t="shared" si="3"/>
        <v>0</v>
      </c>
      <c r="BB28" s="132">
        <f t="shared" si="52"/>
        <v>0</v>
      </c>
      <c r="BC28" s="132">
        <f t="shared" ca="1" si="36"/>
        <v>0</v>
      </c>
      <c r="BD28" s="129"/>
      <c r="BE28" s="130"/>
      <c r="BF28" s="135">
        <f t="shared" si="37"/>
        <v>0</v>
      </c>
      <c r="BG28" s="135">
        <f t="shared" si="38"/>
        <v>0</v>
      </c>
      <c r="BH28" s="135">
        <f t="shared" si="39"/>
        <v>0</v>
      </c>
      <c r="BI28" s="137">
        <f t="shared" si="40"/>
        <v>0</v>
      </c>
      <c r="BJ28" s="129"/>
      <c r="BK28" s="130"/>
      <c r="BL28" s="130"/>
      <c r="BM28" s="130"/>
      <c r="BN28" s="135">
        <f t="shared" si="41"/>
        <v>0</v>
      </c>
      <c r="BO28" s="135">
        <f t="shared" si="42"/>
        <v>0</v>
      </c>
      <c r="BP28" s="135">
        <f t="shared" si="43"/>
        <v>0</v>
      </c>
      <c r="BQ28" s="132" t="str">
        <f t="shared" ca="1" si="44"/>
        <v>High conversion</v>
      </c>
      <c r="BR28" s="135">
        <f t="shared" si="4"/>
        <v>0</v>
      </c>
      <c r="BS28" s="135">
        <f t="shared" si="53"/>
        <v>0</v>
      </c>
      <c r="BT28" s="132">
        <f t="shared" ca="1" si="45"/>
        <v>0</v>
      </c>
      <c r="BU28" s="129"/>
      <c r="BV28" s="130"/>
      <c r="BW28" s="130"/>
      <c r="BX28" s="135">
        <f t="shared" si="46"/>
        <v>0</v>
      </c>
      <c r="BY28" s="135">
        <f t="shared" si="47"/>
        <v>0</v>
      </c>
      <c r="BZ28" s="135">
        <f t="shared" si="48"/>
        <v>0</v>
      </c>
      <c r="CA28" s="140">
        <f t="shared" si="49"/>
        <v>0</v>
      </c>
      <c r="CC28" s="137">
        <f t="shared" si="5"/>
        <v>0</v>
      </c>
      <c r="CD28" s="137">
        <f t="shared" si="6"/>
        <v>0</v>
      </c>
      <c r="CE28" s="137">
        <f t="shared" si="7"/>
        <v>0</v>
      </c>
      <c r="CF28" s="137">
        <f t="shared" si="8"/>
        <v>0</v>
      </c>
      <c r="CG28" s="137">
        <f t="shared" si="9"/>
        <v>0</v>
      </c>
      <c r="CH28" s="226">
        <f t="shared" ca="1" si="10"/>
        <v>0</v>
      </c>
      <c r="CI28" s="137">
        <f t="shared" si="11"/>
        <v>0</v>
      </c>
      <c r="CJ28" s="137">
        <f t="shared" ca="1" si="50"/>
        <v>0</v>
      </c>
      <c r="CK28" s="137">
        <f t="shared" si="51"/>
        <v>0</v>
      </c>
      <c r="CL28" s="227">
        <f t="array" aca="1" ref="CL28" ca="1">-((MMULT(MMULT(CC28:CK28,CorrMatrix1),TRANSPOSE(CC28:CK28)))^0.5)</f>
        <v>0</v>
      </c>
      <c r="CM28" s="144">
        <f t="shared" ca="1" si="12"/>
        <v>0</v>
      </c>
    </row>
    <row r="29" spans="1:91" s="225" customFormat="1" x14ac:dyDescent="0.25">
      <c r="A29" s="228"/>
      <c r="B29" s="222"/>
      <c r="C29" s="223"/>
      <c r="D29" s="224"/>
      <c r="E29" s="129"/>
      <c r="F29" s="130"/>
      <c r="G29" s="130"/>
      <c r="H29" s="129"/>
      <c r="I29" s="130"/>
      <c r="J29" s="135">
        <f t="shared" si="13"/>
        <v>0</v>
      </c>
      <c r="K29" s="135">
        <f t="shared" si="14"/>
        <v>0</v>
      </c>
      <c r="L29" s="135">
        <f t="shared" si="15"/>
        <v>0</v>
      </c>
      <c r="M29" s="137">
        <f t="shared" si="16"/>
        <v>0</v>
      </c>
      <c r="N29" s="129"/>
      <c r="O29" s="130"/>
      <c r="P29" s="135">
        <f t="shared" si="17"/>
        <v>0</v>
      </c>
      <c r="Q29" s="135">
        <f t="shared" si="18"/>
        <v>0</v>
      </c>
      <c r="R29" s="135">
        <f t="shared" si="19"/>
        <v>0</v>
      </c>
      <c r="S29" s="137">
        <f t="shared" si="20"/>
        <v>0</v>
      </c>
      <c r="T29" s="129"/>
      <c r="U29" s="130"/>
      <c r="V29" s="135">
        <f t="shared" si="21"/>
        <v>0</v>
      </c>
      <c r="W29" s="135">
        <f t="shared" si="22"/>
        <v>0</v>
      </c>
      <c r="X29" s="135">
        <f t="shared" si="23"/>
        <v>0</v>
      </c>
      <c r="Y29" s="137">
        <f t="shared" si="24"/>
        <v>0</v>
      </c>
      <c r="Z29" s="129"/>
      <c r="AA29" s="130"/>
      <c r="AB29" s="135">
        <f t="shared" si="25"/>
        <v>0</v>
      </c>
      <c r="AC29" s="135">
        <f t="shared" si="26"/>
        <v>0</v>
      </c>
      <c r="AD29" s="135">
        <f t="shared" si="27"/>
        <v>0</v>
      </c>
      <c r="AE29" s="137">
        <f t="shared" si="28"/>
        <v>0</v>
      </c>
      <c r="AF29" s="129"/>
      <c r="AG29" s="130"/>
      <c r="AH29" s="135">
        <f t="shared" si="29"/>
        <v>0</v>
      </c>
      <c r="AI29" s="135">
        <f t="shared" si="30"/>
        <v>0</v>
      </c>
      <c r="AJ29" s="135">
        <f t="shared" si="31"/>
        <v>0</v>
      </c>
      <c r="AK29" s="137">
        <f t="shared" si="32"/>
        <v>0</v>
      </c>
      <c r="AL29" s="129"/>
      <c r="AM29" s="130"/>
      <c r="AN29" s="130"/>
      <c r="AO29" s="130"/>
      <c r="AP29" s="130"/>
      <c r="AQ29" s="130"/>
      <c r="AR29" s="130"/>
      <c r="AS29" s="130"/>
      <c r="AT29" s="130"/>
      <c r="AU29" s="132">
        <f t="shared" si="0"/>
        <v>0</v>
      </c>
      <c r="AV29" s="132">
        <f t="shared" si="1"/>
        <v>0</v>
      </c>
      <c r="AW29" s="132">
        <f t="shared" si="33"/>
        <v>0</v>
      </c>
      <c r="AX29" s="132">
        <f t="shared" si="34"/>
        <v>0</v>
      </c>
      <c r="AY29" s="132" t="str">
        <f t="shared" ca="1" si="35"/>
        <v>High Lapse</v>
      </c>
      <c r="AZ29" s="132">
        <f t="shared" si="2"/>
        <v>0</v>
      </c>
      <c r="BA29" s="132">
        <f t="shared" si="3"/>
        <v>0</v>
      </c>
      <c r="BB29" s="132">
        <f t="shared" si="52"/>
        <v>0</v>
      </c>
      <c r="BC29" s="132">
        <f t="shared" ca="1" si="36"/>
        <v>0</v>
      </c>
      <c r="BD29" s="129"/>
      <c r="BE29" s="130"/>
      <c r="BF29" s="135">
        <f t="shared" si="37"/>
        <v>0</v>
      </c>
      <c r="BG29" s="135">
        <f t="shared" si="38"/>
        <v>0</v>
      </c>
      <c r="BH29" s="135">
        <f t="shared" si="39"/>
        <v>0</v>
      </c>
      <c r="BI29" s="137">
        <f t="shared" si="40"/>
        <v>0</v>
      </c>
      <c r="BJ29" s="129"/>
      <c r="BK29" s="130"/>
      <c r="BL29" s="130"/>
      <c r="BM29" s="130"/>
      <c r="BN29" s="135">
        <f t="shared" si="41"/>
        <v>0</v>
      </c>
      <c r="BO29" s="135">
        <f t="shared" si="42"/>
        <v>0</v>
      </c>
      <c r="BP29" s="135">
        <f t="shared" si="43"/>
        <v>0</v>
      </c>
      <c r="BQ29" s="132" t="str">
        <f t="shared" ca="1" si="44"/>
        <v>High conversion</v>
      </c>
      <c r="BR29" s="135">
        <f t="shared" si="4"/>
        <v>0</v>
      </c>
      <c r="BS29" s="135">
        <f t="shared" si="53"/>
        <v>0</v>
      </c>
      <c r="BT29" s="132">
        <f t="shared" ca="1" si="45"/>
        <v>0</v>
      </c>
      <c r="BU29" s="129"/>
      <c r="BV29" s="130"/>
      <c r="BW29" s="130"/>
      <c r="BX29" s="135">
        <f t="shared" si="46"/>
        <v>0</v>
      </c>
      <c r="BY29" s="135">
        <f t="shared" si="47"/>
        <v>0</v>
      </c>
      <c r="BZ29" s="135">
        <f t="shared" si="48"/>
        <v>0</v>
      </c>
      <c r="CA29" s="140">
        <f t="shared" si="49"/>
        <v>0</v>
      </c>
      <c r="CC29" s="137">
        <f t="shared" si="5"/>
        <v>0</v>
      </c>
      <c r="CD29" s="137">
        <f t="shared" si="6"/>
        <v>0</v>
      </c>
      <c r="CE29" s="137">
        <f t="shared" si="7"/>
        <v>0</v>
      </c>
      <c r="CF29" s="137">
        <f t="shared" si="8"/>
        <v>0</v>
      </c>
      <c r="CG29" s="137">
        <f t="shared" si="9"/>
        <v>0</v>
      </c>
      <c r="CH29" s="226">
        <f t="shared" ca="1" si="10"/>
        <v>0</v>
      </c>
      <c r="CI29" s="137">
        <f t="shared" si="11"/>
        <v>0</v>
      </c>
      <c r="CJ29" s="137">
        <f t="shared" ca="1" si="50"/>
        <v>0</v>
      </c>
      <c r="CK29" s="137">
        <f t="shared" si="51"/>
        <v>0</v>
      </c>
      <c r="CL29" s="227">
        <f t="array" aca="1" ref="CL29" ca="1">-((MMULT(MMULT(CC29:CK29,CorrMatrix1),TRANSPOSE(CC29:CK29)))^0.5)</f>
        <v>0</v>
      </c>
      <c r="CM29" s="144">
        <f t="shared" ca="1" si="12"/>
        <v>0</v>
      </c>
    </row>
    <row r="30" spans="1:91" s="225" customFormat="1" x14ac:dyDescent="0.25">
      <c r="A30" s="221"/>
      <c r="B30" s="222"/>
      <c r="C30" s="223"/>
      <c r="D30" s="224"/>
      <c r="E30" s="129"/>
      <c r="F30" s="130"/>
      <c r="G30" s="130"/>
      <c r="H30" s="129"/>
      <c r="I30" s="130"/>
      <c r="J30" s="135">
        <f t="shared" si="13"/>
        <v>0</v>
      </c>
      <c r="K30" s="135">
        <f t="shared" si="14"/>
        <v>0</v>
      </c>
      <c r="L30" s="135">
        <f t="shared" si="15"/>
        <v>0</v>
      </c>
      <c r="M30" s="137">
        <f t="shared" si="16"/>
        <v>0</v>
      </c>
      <c r="N30" s="129"/>
      <c r="O30" s="130"/>
      <c r="P30" s="135">
        <f t="shared" si="17"/>
        <v>0</v>
      </c>
      <c r="Q30" s="135">
        <f t="shared" si="18"/>
        <v>0</v>
      </c>
      <c r="R30" s="135">
        <f t="shared" si="19"/>
        <v>0</v>
      </c>
      <c r="S30" s="137">
        <f t="shared" si="20"/>
        <v>0</v>
      </c>
      <c r="T30" s="129"/>
      <c r="U30" s="130"/>
      <c r="V30" s="135">
        <f t="shared" si="21"/>
        <v>0</v>
      </c>
      <c r="W30" s="135">
        <f t="shared" si="22"/>
        <v>0</v>
      </c>
      <c r="X30" s="135">
        <f t="shared" si="23"/>
        <v>0</v>
      </c>
      <c r="Y30" s="137">
        <f t="shared" si="24"/>
        <v>0</v>
      </c>
      <c r="Z30" s="129"/>
      <c r="AA30" s="130"/>
      <c r="AB30" s="135">
        <f t="shared" si="25"/>
        <v>0</v>
      </c>
      <c r="AC30" s="135">
        <f t="shared" si="26"/>
        <v>0</v>
      </c>
      <c r="AD30" s="135">
        <f t="shared" si="27"/>
        <v>0</v>
      </c>
      <c r="AE30" s="137">
        <f t="shared" si="28"/>
        <v>0</v>
      </c>
      <c r="AF30" s="129"/>
      <c r="AG30" s="130"/>
      <c r="AH30" s="135">
        <f t="shared" si="29"/>
        <v>0</v>
      </c>
      <c r="AI30" s="135">
        <f t="shared" si="30"/>
        <v>0</v>
      </c>
      <c r="AJ30" s="135">
        <f t="shared" si="31"/>
        <v>0</v>
      </c>
      <c r="AK30" s="137">
        <f t="shared" si="32"/>
        <v>0</v>
      </c>
      <c r="AL30" s="129"/>
      <c r="AM30" s="130"/>
      <c r="AN30" s="130"/>
      <c r="AO30" s="130"/>
      <c r="AP30" s="130"/>
      <c r="AQ30" s="130"/>
      <c r="AR30" s="130"/>
      <c r="AS30" s="130"/>
      <c r="AT30" s="130"/>
      <c r="AU30" s="132">
        <f t="shared" si="0"/>
        <v>0</v>
      </c>
      <c r="AV30" s="132">
        <f t="shared" si="1"/>
        <v>0</v>
      </c>
      <c r="AW30" s="132">
        <f t="shared" si="33"/>
        <v>0</v>
      </c>
      <c r="AX30" s="132">
        <f t="shared" si="34"/>
        <v>0</v>
      </c>
      <c r="AY30" s="132" t="str">
        <f t="shared" ca="1" si="35"/>
        <v>High Lapse</v>
      </c>
      <c r="AZ30" s="132">
        <f t="shared" si="2"/>
        <v>0</v>
      </c>
      <c r="BA30" s="132">
        <f t="shared" si="3"/>
        <v>0</v>
      </c>
      <c r="BB30" s="132">
        <f t="shared" si="52"/>
        <v>0</v>
      </c>
      <c r="BC30" s="132">
        <f t="shared" ca="1" si="36"/>
        <v>0</v>
      </c>
      <c r="BD30" s="129"/>
      <c r="BE30" s="130"/>
      <c r="BF30" s="135">
        <f t="shared" si="37"/>
        <v>0</v>
      </c>
      <c r="BG30" s="135">
        <f t="shared" si="38"/>
        <v>0</v>
      </c>
      <c r="BH30" s="135">
        <f t="shared" si="39"/>
        <v>0</v>
      </c>
      <c r="BI30" s="137">
        <f t="shared" si="40"/>
        <v>0</v>
      </c>
      <c r="BJ30" s="129"/>
      <c r="BK30" s="130"/>
      <c r="BL30" s="130"/>
      <c r="BM30" s="130"/>
      <c r="BN30" s="135">
        <f t="shared" si="41"/>
        <v>0</v>
      </c>
      <c r="BO30" s="135">
        <f t="shared" si="42"/>
        <v>0</v>
      </c>
      <c r="BP30" s="135">
        <f t="shared" si="43"/>
        <v>0</v>
      </c>
      <c r="BQ30" s="132" t="str">
        <f t="shared" ca="1" si="44"/>
        <v>High conversion</v>
      </c>
      <c r="BR30" s="135">
        <f t="shared" si="4"/>
        <v>0</v>
      </c>
      <c r="BS30" s="135">
        <f t="shared" si="53"/>
        <v>0</v>
      </c>
      <c r="BT30" s="132">
        <f t="shared" ca="1" si="45"/>
        <v>0</v>
      </c>
      <c r="BU30" s="129"/>
      <c r="BV30" s="130"/>
      <c r="BW30" s="130"/>
      <c r="BX30" s="135">
        <f t="shared" si="46"/>
        <v>0</v>
      </c>
      <c r="BY30" s="135">
        <f t="shared" si="47"/>
        <v>0</v>
      </c>
      <c r="BZ30" s="135">
        <f t="shared" si="48"/>
        <v>0</v>
      </c>
      <c r="CA30" s="140">
        <f t="shared" si="49"/>
        <v>0</v>
      </c>
      <c r="CC30" s="137">
        <f t="shared" si="5"/>
        <v>0</v>
      </c>
      <c r="CD30" s="137">
        <f t="shared" si="6"/>
        <v>0</v>
      </c>
      <c r="CE30" s="137">
        <f t="shared" si="7"/>
        <v>0</v>
      </c>
      <c r="CF30" s="137">
        <f t="shared" si="8"/>
        <v>0</v>
      </c>
      <c r="CG30" s="137">
        <f t="shared" si="9"/>
        <v>0</v>
      </c>
      <c r="CH30" s="226">
        <f t="shared" ca="1" si="10"/>
        <v>0</v>
      </c>
      <c r="CI30" s="137">
        <f t="shared" si="11"/>
        <v>0</v>
      </c>
      <c r="CJ30" s="137">
        <f t="shared" ca="1" si="50"/>
        <v>0</v>
      </c>
      <c r="CK30" s="137">
        <f t="shared" si="51"/>
        <v>0</v>
      </c>
      <c r="CL30" s="227">
        <f t="array" aca="1" ref="CL30" ca="1">-((MMULT(MMULT(CC30:CK30,CorrMatrix1),TRANSPOSE(CC30:CK30)))^0.5)</f>
        <v>0</v>
      </c>
      <c r="CM30" s="144">
        <f t="shared" ca="1" si="12"/>
        <v>0</v>
      </c>
    </row>
    <row r="31" spans="1:91" s="225" customFormat="1" x14ac:dyDescent="0.25">
      <c r="A31" s="221"/>
      <c r="B31" s="222"/>
      <c r="C31" s="223"/>
      <c r="D31" s="224"/>
      <c r="E31" s="129"/>
      <c r="F31" s="130"/>
      <c r="G31" s="130"/>
      <c r="H31" s="129"/>
      <c r="I31" s="130"/>
      <c r="J31" s="135">
        <f t="shared" si="13"/>
        <v>0</v>
      </c>
      <c r="K31" s="135">
        <f t="shared" si="14"/>
        <v>0</v>
      </c>
      <c r="L31" s="135">
        <f t="shared" si="15"/>
        <v>0</v>
      </c>
      <c r="M31" s="137">
        <f t="shared" si="16"/>
        <v>0</v>
      </c>
      <c r="N31" s="129"/>
      <c r="O31" s="130"/>
      <c r="P31" s="135">
        <f t="shared" si="17"/>
        <v>0</v>
      </c>
      <c r="Q31" s="135">
        <f t="shared" si="18"/>
        <v>0</v>
      </c>
      <c r="R31" s="135">
        <f t="shared" si="19"/>
        <v>0</v>
      </c>
      <c r="S31" s="137">
        <f t="shared" si="20"/>
        <v>0</v>
      </c>
      <c r="T31" s="129"/>
      <c r="U31" s="130"/>
      <c r="V31" s="135">
        <f t="shared" si="21"/>
        <v>0</v>
      </c>
      <c r="W31" s="135">
        <f t="shared" si="22"/>
        <v>0</v>
      </c>
      <c r="X31" s="135">
        <f t="shared" si="23"/>
        <v>0</v>
      </c>
      <c r="Y31" s="137">
        <f t="shared" si="24"/>
        <v>0</v>
      </c>
      <c r="Z31" s="129"/>
      <c r="AA31" s="130"/>
      <c r="AB31" s="135">
        <f t="shared" si="25"/>
        <v>0</v>
      </c>
      <c r="AC31" s="135">
        <f t="shared" si="26"/>
        <v>0</v>
      </c>
      <c r="AD31" s="135">
        <f t="shared" si="27"/>
        <v>0</v>
      </c>
      <c r="AE31" s="137">
        <f t="shared" si="28"/>
        <v>0</v>
      </c>
      <c r="AF31" s="129"/>
      <c r="AG31" s="130"/>
      <c r="AH31" s="135">
        <f t="shared" si="29"/>
        <v>0</v>
      </c>
      <c r="AI31" s="135">
        <f t="shared" si="30"/>
        <v>0</v>
      </c>
      <c r="AJ31" s="135">
        <f t="shared" si="31"/>
        <v>0</v>
      </c>
      <c r="AK31" s="137">
        <f t="shared" si="32"/>
        <v>0</v>
      </c>
      <c r="AL31" s="129"/>
      <c r="AM31" s="130"/>
      <c r="AN31" s="130"/>
      <c r="AO31" s="130"/>
      <c r="AP31" s="130"/>
      <c r="AQ31" s="130"/>
      <c r="AR31" s="130"/>
      <c r="AS31" s="130"/>
      <c r="AT31" s="130"/>
      <c r="AU31" s="132">
        <f t="shared" si="0"/>
        <v>0</v>
      </c>
      <c r="AV31" s="132">
        <f t="shared" si="1"/>
        <v>0</v>
      </c>
      <c r="AW31" s="132">
        <f t="shared" si="33"/>
        <v>0</v>
      </c>
      <c r="AX31" s="132">
        <f t="shared" si="34"/>
        <v>0</v>
      </c>
      <c r="AY31" s="132" t="str">
        <f t="shared" ca="1" si="35"/>
        <v>High Lapse</v>
      </c>
      <c r="AZ31" s="132">
        <f t="shared" si="2"/>
        <v>0</v>
      </c>
      <c r="BA31" s="132">
        <f t="shared" si="3"/>
        <v>0</v>
      </c>
      <c r="BB31" s="132">
        <f t="shared" si="52"/>
        <v>0</v>
      </c>
      <c r="BC31" s="132">
        <f t="shared" ca="1" si="36"/>
        <v>0</v>
      </c>
      <c r="BD31" s="129"/>
      <c r="BE31" s="130"/>
      <c r="BF31" s="135">
        <f t="shared" si="37"/>
        <v>0</v>
      </c>
      <c r="BG31" s="135">
        <f t="shared" si="38"/>
        <v>0</v>
      </c>
      <c r="BH31" s="135">
        <f t="shared" si="39"/>
        <v>0</v>
      </c>
      <c r="BI31" s="137">
        <f t="shared" si="40"/>
        <v>0</v>
      </c>
      <c r="BJ31" s="129"/>
      <c r="BK31" s="130"/>
      <c r="BL31" s="130"/>
      <c r="BM31" s="130"/>
      <c r="BN31" s="135">
        <f t="shared" si="41"/>
        <v>0</v>
      </c>
      <c r="BO31" s="135">
        <f t="shared" si="42"/>
        <v>0</v>
      </c>
      <c r="BP31" s="135">
        <f t="shared" si="43"/>
        <v>0</v>
      </c>
      <c r="BQ31" s="132" t="str">
        <f t="shared" ca="1" si="44"/>
        <v>High conversion</v>
      </c>
      <c r="BR31" s="135">
        <f t="shared" si="4"/>
        <v>0</v>
      </c>
      <c r="BS31" s="135">
        <f t="shared" si="53"/>
        <v>0</v>
      </c>
      <c r="BT31" s="132">
        <f t="shared" ca="1" si="45"/>
        <v>0</v>
      </c>
      <c r="BU31" s="129"/>
      <c r="BV31" s="130"/>
      <c r="BW31" s="130"/>
      <c r="BX31" s="135">
        <f t="shared" si="46"/>
        <v>0</v>
      </c>
      <c r="BY31" s="135">
        <f t="shared" si="47"/>
        <v>0</v>
      </c>
      <c r="BZ31" s="135">
        <f t="shared" si="48"/>
        <v>0</v>
      </c>
      <c r="CA31" s="140">
        <f t="shared" si="49"/>
        <v>0</v>
      </c>
      <c r="CC31" s="137">
        <f t="shared" si="5"/>
        <v>0</v>
      </c>
      <c r="CD31" s="137">
        <f t="shared" si="6"/>
        <v>0</v>
      </c>
      <c r="CE31" s="137">
        <f t="shared" si="7"/>
        <v>0</v>
      </c>
      <c r="CF31" s="137">
        <f t="shared" si="8"/>
        <v>0</v>
      </c>
      <c r="CG31" s="137">
        <f t="shared" si="9"/>
        <v>0</v>
      </c>
      <c r="CH31" s="226">
        <f t="shared" ca="1" si="10"/>
        <v>0</v>
      </c>
      <c r="CI31" s="137">
        <f t="shared" si="11"/>
        <v>0</v>
      </c>
      <c r="CJ31" s="137">
        <f t="shared" ca="1" si="50"/>
        <v>0</v>
      </c>
      <c r="CK31" s="137">
        <f t="shared" si="51"/>
        <v>0</v>
      </c>
      <c r="CL31" s="227">
        <f t="array" aca="1" ref="CL31" ca="1">-((MMULT(MMULT(CC31:CK31,CorrMatrix1),TRANSPOSE(CC31:CK31)))^0.5)</f>
        <v>0</v>
      </c>
      <c r="CM31" s="144">
        <f t="shared" ca="1" si="12"/>
        <v>0</v>
      </c>
    </row>
    <row r="32" spans="1:91" s="225" customFormat="1" x14ac:dyDescent="0.25"/>
    <row r="33" spans="1:1" s="225" customFormat="1" x14ac:dyDescent="0.25">
      <c r="A33" s="335"/>
    </row>
    <row r="34" spans="1:1" s="225" customFormat="1" x14ac:dyDescent="0.25"/>
    <row r="35" spans="1:1" s="225" customFormat="1" x14ac:dyDescent="0.25"/>
    <row r="36" spans="1:1" s="225" customFormat="1" x14ac:dyDescent="0.25"/>
    <row r="37" spans="1:1" s="225" customFormat="1" x14ac:dyDescent="0.25"/>
    <row r="38" spans="1:1" s="225" customFormat="1" x14ac:dyDescent="0.25"/>
    <row r="39" spans="1:1" s="225" customFormat="1" x14ac:dyDescent="0.25"/>
    <row r="40" spans="1:1" s="225" customFormat="1" x14ac:dyDescent="0.25"/>
    <row r="41" spans="1:1" s="225" customFormat="1" x14ac:dyDescent="0.25"/>
    <row r="42" spans="1:1" s="225" customFormat="1" x14ac:dyDescent="0.25"/>
    <row r="43" spans="1:1" s="225" customFormat="1" x14ac:dyDescent="0.25"/>
    <row r="44" spans="1:1" s="225" customFormat="1" x14ac:dyDescent="0.25"/>
    <row r="45" spans="1:1" s="225" customFormat="1" x14ac:dyDescent="0.25"/>
    <row r="46" spans="1:1" s="225" customFormat="1" x14ac:dyDescent="0.25"/>
    <row r="47" spans="1:1" s="225" customFormat="1" x14ac:dyDescent="0.25"/>
    <row r="48" spans="1:1" s="225" customFormat="1" x14ac:dyDescent="0.25"/>
    <row r="49" s="225" customFormat="1" x14ac:dyDescent="0.25"/>
    <row r="50" s="225" customFormat="1" x14ac:dyDescent="0.25"/>
    <row r="51" s="225" customFormat="1" x14ac:dyDescent="0.25"/>
    <row r="52" s="225" customFormat="1" x14ac:dyDescent="0.25"/>
    <row r="53" s="225" customFormat="1" x14ac:dyDescent="0.25"/>
    <row r="54" s="225" customFormat="1" x14ac:dyDescent="0.25"/>
    <row r="55" s="225" customFormat="1" x14ac:dyDescent="0.25"/>
    <row r="56" s="225" customFormat="1" x14ac:dyDescent="0.25"/>
    <row r="57" s="225" customFormat="1" x14ac:dyDescent="0.25"/>
    <row r="58" s="225" customFormat="1" x14ac:dyDescent="0.25"/>
    <row r="59" s="225" customFormat="1" x14ac:dyDescent="0.25"/>
    <row r="60" s="225" customFormat="1" x14ac:dyDescent="0.25"/>
    <row r="61" s="225" customFormat="1" x14ac:dyDescent="0.25"/>
    <row r="62" s="225" customFormat="1" x14ac:dyDescent="0.25"/>
    <row r="63" s="225" customFormat="1" x14ac:dyDescent="0.25"/>
    <row r="64" s="225" customFormat="1" x14ac:dyDescent="0.25"/>
    <row r="65" s="225" customFormat="1" x14ac:dyDescent="0.25"/>
    <row r="66" s="225" customFormat="1" x14ac:dyDescent="0.25"/>
    <row r="67" s="225" customFormat="1" x14ac:dyDescent="0.25"/>
    <row r="68" s="225" customFormat="1" x14ac:dyDescent="0.25"/>
    <row r="69" s="225" customFormat="1" x14ac:dyDescent="0.25"/>
    <row r="70" s="225" customFormat="1" x14ac:dyDescent="0.25"/>
    <row r="71" s="225" customFormat="1" x14ac:dyDescent="0.25"/>
    <row r="72" s="225" customFormat="1" x14ac:dyDescent="0.25"/>
    <row r="73" s="225" customFormat="1" x14ac:dyDescent="0.25"/>
    <row r="74" s="225" customFormat="1" x14ac:dyDescent="0.25"/>
    <row r="75" s="225" customFormat="1" x14ac:dyDescent="0.25"/>
    <row r="76" s="225" customFormat="1" x14ac:dyDescent="0.25"/>
    <row r="77" s="225" customFormat="1" x14ac:dyDescent="0.25"/>
    <row r="78" s="225" customFormat="1" x14ac:dyDescent="0.25"/>
    <row r="79" s="225" customFormat="1" x14ac:dyDescent="0.25"/>
    <row r="80" s="225" customFormat="1" x14ac:dyDescent="0.25"/>
    <row r="81" s="225" customFormat="1" x14ac:dyDescent="0.25"/>
    <row r="82" s="225" customFormat="1" x14ac:dyDescent="0.25"/>
    <row r="83" s="225" customFormat="1" x14ac:dyDescent="0.25"/>
    <row r="84" s="225" customFormat="1" x14ac:dyDescent="0.25"/>
    <row r="85" s="225" customFormat="1" x14ac:dyDescent="0.25"/>
    <row r="86" s="225" customFormat="1" x14ac:dyDescent="0.25"/>
    <row r="87" s="225" customFormat="1" x14ac:dyDescent="0.25"/>
    <row r="88" s="225" customFormat="1" x14ac:dyDescent="0.25"/>
    <row r="89" s="225" customFormat="1" x14ac:dyDescent="0.25"/>
    <row r="90" s="225" customFormat="1" x14ac:dyDescent="0.25"/>
    <row r="91" s="225" customFormat="1" x14ac:dyDescent="0.25"/>
    <row r="92" s="225" customFormat="1" x14ac:dyDescent="0.25"/>
    <row r="93" s="225" customFormat="1" x14ac:dyDescent="0.25"/>
    <row r="94" s="225" customFormat="1" x14ac:dyDescent="0.25"/>
    <row r="95" s="225" customFormat="1" x14ac:dyDescent="0.25"/>
    <row r="96" s="225" customFormat="1" x14ac:dyDescent="0.25"/>
    <row r="97" s="225" customFormat="1" x14ac:dyDescent="0.25"/>
    <row r="98" s="225" customFormat="1" x14ac:dyDescent="0.25"/>
    <row r="99" s="225" customFormat="1" x14ac:dyDescent="0.25"/>
    <row r="100" s="225" customFormat="1" x14ac:dyDescent="0.25"/>
    <row r="101" s="225" customFormat="1" x14ac:dyDescent="0.25"/>
    <row r="102" s="225" customFormat="1" x14ac:dyDescent="0.25"/>
    <row r="103" s="225" customFormat="1" x14ac:dyDescent="0.25"/>
    <row r="104" s="225" customFormat="1" x14ac:dyDescent="0.25"/>
    <row r="105" s="225" customFormat="1" x14ac:dyDescent="0.25"/>
    <row r="106" s="225" customFormat="1" x14ac:dyDescent="0.25"/>
    <row r="107" s="225" customFormat="1" x14ac:dyDescent="0.25"/>
    <row r="108" s="225" customFormat="1" x14ac:dyDescent="0.25"/>
    <row r="109" s="225" customFormat="1" x14ac:dyDescent="0.25"/>
    <row r="110" s="225" customFormat="1" x14ac:dyDescent="0.25"/>
    <row r="111" s="225" customFormat="1" x14ac:dyDescent="0.25"/>
    <row r="112" s="225" customFormat="1" x14ac:dyDescent="0.25"/>
    <row r="113" s="225" customFormat="1" x14ac:dyDescent="0.25"/>
    <row r="114" s="225" customFormat="1" x14ac:dyDescent="0.25"/>
    <row r="115" s="225" customFormat="1" x14ac:dyDescent="0.25"/>
    <row r="116" s="225" customFormat="1" x14ac:dyDescent="0.25"/>
    <row r="117" s="225" customFormat="1" x14ac:dyDescent="0.25"/>
    <row r="118" s="225" customFormat="1" x14ac:dyDescent="0.25"/>
    <row r="119" s="225" customFormat="1" x14ac:dyDescent="0.25"/>
    <row r="120" s="225" customFormat="1" x14ac:dyDescent="0.25"/>
    <row r="121" s="225" customFormat="1" x14ac:dyDescent="0.25"/>
    <row r="122" s="225" customFormat="1" x14ac:dyDescent="0.25"/>
    <row r="123" s="225" customFormat="1" x14ac:dyDescent="0.25"/>
    <row r="124" s="225" customFormat="1" x14ac:dyDescent="0.25"/>
    <row r="125" s="225" customFormat="1" x14ac:dyDescent="0.25"/>
    <row r="126" s="225" customFormat="1" x14ac:dyDescent="0.25"/>
    <row r="127" s="225" customFormat="1" x14ac:dyDescent="0.25"/>
    <row r="128" s="225" customFormat="1" x14ac:dyDescent="0.25"/>
    <row r="129" s="225" customFormat="1" x14ac:dyDescent="0.25"/>
    <row r="130" s="225" customFormat="1" x14ac:dyDescent="0.25"/>
    <row r="131" s="225" customFormat="1" x14ac:dyDescent="0.25"/>
    <row r="132" s="225" customFormat="1" x14ac:dyDescent="0.25"/>
    <row r="133" s="225" customFormat="1" x14ac:dyDescent="0.25"/>
    <row r="134" s="225" customFormat="1" x14ac:dyDescent="0.25"/>
    <row r="135" s="225" customFormat="1" x14ac:dyDescent="0.25"/>
    <row r="136" s="225" customFormat="1" x14ac:dyDescent="0.25"/>
    <row r="137" s="225" customFormat="1" x14ac:dyDescent="0.25"/>
    <row r="138" s="225" customFormat="1" x14ac:dyDescent="0.25"/>
    <row r="139" s="225" customFormat="1" x14ac:dyDescent="0.25"/>
    <row r="140" s="225" customFormat="1" x14ac:dyDescent="0.25"/>
    <row r="141" s="225" customFormat="1" x14ac:dyDescent="0.25"/>
    <row r="142" s="225" customFormat="1" x14ac:dyDescent="0.25"/>
    <row r="143" s="225" customFormat="1" x14ac:dyDescent="0.25"/>
    <row r="144" s="225" customFormat="1" x14ac:dyDescent="0.25"/>
    <row r="145" s="225" customFormat="1" x14ac:dyDescent="0.25"/>
    <row r="146" s="225" customFormat="1" x14ac:dyDescent="0.25"/>
    <row r="147" s="225" customFormat="1" x14ac:dyDescent="0.25"/>
    <row r="148" s="225" customFormat="1" x14ac:dyDescent="0.25"/>
    <row r="149" s="225" customFormat="1" x14ac:dyDescent="0.25"/>
    <row r="150" s="225" customFormat="1" x14ac:dyDescent="0.25"/>
    <row r="151" s="225" customFormat="1" x14ac:dyDescent="0.25"/>
    <row r="152" s="225" customFormat="1" x14ac:dyDescent="0.25"/>
    <row r="153" s="225" customFormat="1" x14ac:dyDescent="0.25"/>
    <row r="154" s="225" customFormat="1" x14ac:dyDescent="0.25"/>
    <row r="155" s="225" customFormat="1" x14ac:dyDescent="0.25"/>
    <row r="156" s="225" customFormat="1" x14ac:dyDescent="0.25"/>
    <row r="157" s="225" customFormat="1" x14ac:dyDescent="0.25"/>
    <row r="158" s="225" customFormat="1" x14ac:dyDescent="0.25"/>
    <row r="159" s="225" customFormat="1" x14ac:dyDescent="0.25"/>
    <row r="160" s="225" customFormat="1" x14ac:dyDescent="0.25"/>
    <row r="161" s="225" customFormat="1" x14ac:dyDescent="0.25"/>
    <row r="162" s="225" customFormat="1" x14ac:dyDescent="0.25"/>
    <row r="163" s="225" customFormat="1" x14ac:dyDescent="0.25"/>
    <row r="164" s="225" customFormat="1" x14ac:dyDescent="0.25"/>
    <row r="165" s="225" customFormat="1" x14ac:dyDescent="0.25"/>
    <row r="166" s="225" customFormat="1" x14ac:dyDescent="0.25"/>
    <row r="167" s="225" customFormat="1" x14ac:dyDescent="0.25"/>
    <row r="168" s="225" customFormat="1" x14ac:dyDescent="0.25"/>
    <row r="169" s="225" customFormat="1" x14ac:dyDescent="0.25"/>
    <row r="170" s="225" customFormat="1" x14ac:dyDescent="0.25"/>
    <row r="171" s="225" customFormat="1" x14ac:dyDescent="0.25"/>
    <row r="172" s="225" customFormat="1" x14ac:dyDescent="0.25"/>
    <row r="173" s="225" customFormat="1" x14ac:dyDescent="0.25"/>
    <row r="174" s="225" customFormat="1" x14ac:dyDescent="0.25"/>
    <row r="175" s="225" customFormat="1" x14ac:dyDescent="0.25"/>
    <row r="176" s="225" customFormat="1" x14ac:dyDescent="0.25"/>
    <row r="177" s="225" customFormat="1" x14ac:dyDescent="0.25"/>
    <row r="178" s="225" customFormat="1" x14ac:dyDescent="0.25"/>
    <row r="179" s="225" customFormat="1" x14ac:dyDescent="0.25"/>
    <row r="180" s="225" customFormat="1" x14ac:dyDescent="0.25"/>
    <row r="181" s="225" customFormat="1" x14ac:dyDescent="0.25"/>
    <row r="182" s="225" customFormat="1" x14ac:dyDescent="0.25"/>
    <row r="183" s="225" customFormat="1" x14ac:dyDescent="0.25"/>
    <row r="184" s="225" customFormat="1" x14ac:dyDescent="0.25"/>
    <row r="185" s="225" customFormat="1" x14ac:dyDescent="0.25"/>
    <row r="186" s="225" customFormat="1" x14ac:dyDescent="0.25"/>
    <row r="187" s="225" customFormat="1" x14ac:dyDescent="0.25"/>
    <row r="188" s="225" customFormat="1" x14ac:dyDescent="0.25"/>
    <row r="189" s="225" customFormat="1" x14ac:dyDescent="0.25"/>
    <row r="190" s="225" customFormat="1" x14ac:dyDescent="0.25"/>
    <row r="191" s="225" customFormat="1" x14ac:dyDescent="0.25"/>
    <row r="192" s="225" customFormat="1" x14ac:dyDescent="0.25"/>
    <row r="193" s="225" customFormat="1" x14ac:dyDescent="0.25"/>
    <row r="194" s="225" customFormat="1" x14ac:dyDescent="0.25"/>
    <row r="195" s="225" customFormat="1" x14ac:dyDescent="0.25"/>
    <row r="196" s="225" customFormat="1" x14ac:dyDescent="0.25"/>
    <row r="197" s="225" customFormat="1" x14ac:dyDescent="0.25"/>
    <row r="198" s="225" customFormat="1" x14ac:dyDescent="0.25"/>
    <row r="199" s="225" customFormat="1" x14ac:dyDescent="0.25"/>
    <row r="200" s="225" customFormat="1" x14ac:dyDescent="0.25"/>
    <row r="201" s="225" customFormat="1" x14ac:dyDescent="0.25"/>
    <row r="202" s="225" customFormat="1" x14ac:dyDescent="0.25"/>
    <row r="203" s="225" customFormat="1" x14ac:dyDescent="0.25"/>
    <row r="204" s="225" customFormat="1" x14ac:dyDescent="0.25"/>
    <row r="205" s="225" customFormat="1" x14ac:dyDescent="0.25"/>
    <row r="206" s="225" customFormat="1" x14ac:dyDescent="0.25"/>
    <row r="207" s="225" customFormat="1" x14ac:dyDescent="0.25"/>
    <row r="208" s="225" customFormat="1" x14ac:dyDescent="0.25"/>
    <row r="209" s="225" customFormat="1" x14ac:dyDescent="0.25"/>
    <row r="210" s="225" customFormat="1" x14ac:dyDescent="0.25"/>
    <row r="211" s="225" customFormat="1" x14ac:dyDescent="0.25"/>
    <row r="212" s="225" customFormat="1" x14ac:dyDescent="0.25"/>
    <row r="213" s="225" customFormat="1" x14ac:dyDescent="0.25"/>
    <row r="214" s="225" customFormat="1" x14ac:dyDescent="0.25"/>
    <row r="215" s="225" customFormat="1" x14ac:dyDescent="0.25"/>
    <row r="216" s="225" customFormat="1" x14ac:dyDescent="0.25"/>
    <row r="217" s="225" customFormat="1" x14ac:dyDescent="0.25"/>
    <row r="218" s="225" customFormat="1" x14ac:dyDescent="0.25"/>
    <row r="219" s="225" customFormat="1" x14ac:dyDescent="0.25"/>
    <row r="220" s="225" customFormat="1" x14ac:dyDescent="0.25"/>
    <row r="221" s="225" customFormat="1" x14ac:dyDescent="0.25"/>
    <row r="222" s="225" customFormat="1" x14ac:dyDescent="0.25"/>
    <row r="223" s="225" customFormat="1" x14ac:dyDescent="0.25"/>
    <row r="224" s="225" customFormat="1" x14ac:dyDescent="0.25"/>
    <row r="225" s="225" customFormat="1" x14ac:dyDescent="0.25"/>
    <row r="226" s="225" customFormat="1" x14ac:dyDescent="0.25"/>
    <row r="227" s="225" customFormat="1" x14ac:dyDescent="0.25"/>
    <row r="228" s="225" customFormat="1" x14ac:dyDescent="0.25"/>
    <row r="229" s="225" customFormat="1" x14ac:dyDescent="0.25"/>
    <row r="230" s="225" customFormat="1" x14ac:dyDescent="0.25"/>
    <row r="231" s="225" customFormat="1" x14ac:dyDescent="0.25"/>
    <row r="232" s="225" customFormat="1" x14ac:dyDescent="0.25"/>
    <row r="233" s="225" customFormat="1" x14ac:dyDescent="0.25"/>
    <row r="234" s="225" customFormat="1" x14ac:dyDescent="0.25"/>
    <row r="235" s="225" customFormat="1" x14ac:dyDescent="0.25"/>
    <row r="236" s="225" customFormat="1" x14ac:dyDescent="0.25"/>
    <row r="237" s="225" customFormat="1" x14ac:dyDescent="0.25"/>
    <row r="238" s="225" customFormat="1" x14ac:dyDescent="0.25"/>
    <row r="239" s="225" customFormat="1" x14ac:dyDescent="0.25"/>
    <row r="240" s="225" customFormat="1" x14ac:dyDescent="0.25"/>
    <row r="241" s="225" customFormat="1" x14ac:dyDescent="0.25"/>
    <row r="242" s="225" customFormat="1" x14ac:dyDescent="0.25"/>
    <row r="243" s="225" customFormat="1" x14ac:dyDescent="0.25"/>
    <row r="244" s="225" customFormat="1" x14ac:dyDescent="0.25"/>
    <row r="245" s="225" customFormat="1" x14ac:dyDescent="0.25"/>
    <row r="246" s="225" customFormat="1" x14ac:dyDescent="0.25"/>
    <row r="247" s="225" customFormat="1" x14ac:dyDescent="0.25"/>
    <row r="248" s="225" customFormat="1" x14ac:dyDescent="0.25"/>
    <row r="249" s="225" customFormat="1" x14ac:dyDescent="0.25"/>
    <row r="250" s="225" customFormat="1" x14ac:dyDescent="0.25"/>
    <row r="251" s="225" customFormat="1" x14ac:dyDescent="0.25"/>
    <row r="252" s="225" customFormat="1" x14ac:dyDescent="0.25"/>
    <row r="253" s="225" customFormat="1" x14ac:dyDescent="0.25"/>
    <row r="254" s="225" customFormat="1" x14ac:dyDescent="0.25"/>
    <row r="255" s="225" customFormat="1" x14ac:dyDescent="0.25"/>
    <row r="256" s="225" customFormat="1" x14ac:dyDescent="0.25"/>
    <row r="257" s="225" customFormat="1" x14ac:dyDescent="0.25"/>
    <row r="258" s="225" customFormat="1" x14ac:dyDescent="0.25"/>
    <row r="259" s="225" customFormat="1" x14ac:dyDescent="0.25"/>
    <row r="260" s="225" customFormat="1" x14ac:dyDescent="0.25"/>
    <row r="261" s="225" customFormat="1" x14ac:dyDescent="0.25"/>
    <row r="262" s="225" customFormat="1" x14ac:dyDescent="0.25"/>
    <row r="263" s="225" customFormat="1" x14ac:dyDescent="0.25"/>
    <row r="264" s="225" customFormat="1" x14ac:dyDescent="0.25"/>
    <row r="265" s="225" customFormat="1" x14ac:dyDescent="0.25"/>
    <row r="266" s="225" customFormat="1" x14ac:dyDescent="0.25"/>
    <row r="267" s="225" customFormat="1" x14ac:dyDescent="0.25"/>
    <row r="268" s="225" customFormat="1" x14ac:dyDescent="0.25"/>
    <row r="269" s="225" customFormat="1" x14ac:dyDescent="0.25"/>
    <row r="270" s="225" customFormat="1" x14ac:dyDescent="0.25"/>
    <row r="271" s="225" customFormat="1" x14ac:dyDescent="0.25"/>
    <row r="272" s="225" customFormat="1" x14ac:dyDescent="0.25"/>
    <row r="273" s="225" customFormat="1" x14ac:dyDescent="0.25"/>
    <row r="274" s="225" customFormat="1" x14ac:dyDescent="0.25"/>
    <row r="275" s="225" customFormat="1" x14ac:dyDescent="0.25"/>
    <row r="276" s="225" customFormat="1" x14ac:dyDescent="0.25"/>
    <row r="277" s="225" customFormat="1" x14ac:dyDescent="0.25"/>
    <row r="278" s="225" customFormat="1" x14ac:dyDescent="0.25"/>
    <row r="279" s="225" customFormat="1" x14ac:dyDescent="0.25"/>
    <row r="280" s="225" customFormat="1" x14ac:dyDescent="0.25"/>
    <row r="281" s="225" customFormat="1" x14ac:dyDescent="0.25"/>
    <row r="282" s="225" customFormat="1" x14ac:dyDescent="0.25"/>
    <row r="283" s="225" customFormat="1" x14ac:dyDescent="0.25"/>
    <row r="284" s="225" customFormat="1" x14ac:dyDescent="0.25"/>
    <row r="285" s="225" customFormat="1" x14ac:dyDescent="0.25"/>
    <row r="286" s="225" customFormat="1" x14ac:dyDescent="0.25"/>
    <row r="287" s="225" customFormat="1" x14ac:dyDescent="0.25"/>
    <row r="288" s="225" customFormat="1" x14ac:dyDescent="0.25"/>
    <row r="289" s="225" customFormat="1" x14ac:dyDescent="0.25"/>
    <row r="290" s="225" customFormat="1" x14ac:dyDescent="0.25"/>
    <row r="291" s="225" customFormat="1" x14ac:dyDescent="0.25"/>
    <row r="292" s="225" customFormat="1" x14ac:dyDescent="0.25"/>
    <row r="293" s="225" customFormat="1" x14ac:dyDescent="0.25"/>
    <row r="294" s="225" customFormat="1" x14ac:dyDescent="0.25"/>
    <row r="295" s="225" customFormat="1" x14ac:dyDescent="0.25"/>
    <row r="296" s="225" customFormat="1" x14ac:dyDescent="0.25"/>
    <row r="297" s="225" customFormat="1" x14ac:dyDescent="0.25"/>
    <row r="298" s="225" customFormat="1" x14ac:dyDescent="0.25"/>
    <row r="299" s="225" customFormat="1" x14ac:dyDescent="0.25"/>
    <row r="300" s="225" customFormat="1" x14ac:dyDescent="0.25"/>
    <row r="301" s="225" customFormat="1" x14ac:dyDescent="0.25"/>
    <row r="302" s="225" customFormat="1" x14ac:dyDescent="0.25"/>
    <row r="303" s="225" customFormat="1" x14ac:dyDescent="0.25"/>
    <row r="304" s="225" customFormat="1" x14ac:dyDescent="0.25"/>
    <row r="305" s="225" customFormat="1" x14ac:dyDescent="0.25"/>
    <row r="306" s="225" customFormat="1" x14ac:dyDescent="0.25"/>
    <row r="307" s="225" customFormat="1" x14ac:dyDescent="0.25"/>
    <row r="308" s="225" customFormat="1" x14ac:dyDescent="0.25"/>
    <row r="309" s="225" customFormat="1" x14ac:dyDescent="0.25"/>
    <row r="310" s="225" customFormat="1" x14ac:dyDescent="0.25"/>
    <row r="311" s="225" customFormat="1" x14ac:dyDescent="0.25"/>
    <row r="312" s="225" customFormat="1" x14ac:dyDescent="0.25"/>
    <row r="313" s="225" customFormat="1" x14ac:dyDescent="0.25"/>
    <row r="314" s="225" customFormat="1" x14ac:dyDescent="0.25"/>
    <row r="315" s="225" customFormat="1" x14ac:dyDescent="0.25"/>
    <row r="316" s="225" customFormat="1" x14ac:dyDescent="0.25"/>
    <row r="317" s="225" customFormat="1" x14ac:dyDescent="0.25"/>
    <row r="318" s="225" customFormat="1" x14ac:dyDescent="0.25"/>
    <row r="319" s="225" customFormat="1" x14ac:dyDescent="0.25"/>
    <row r="320" s="225" customFormat="1" x14ac:dyDescent="0.25"/>
    <row r="321" s="225" customFormat="1" x14ac:dyDescent="0.25"/>
    <row r="322" s="225" customFormat="1" x14ac:dyDescent="0.25"/>
    <row r="323" s="225" customFormat="1" x14ac:dyDescent="0.25"/>
    <row r="324" s="225" customFormat="1" x14ac:dyDescent="0.25"/>
    <row r="325" s="225" customFormat="1" x14ac:dyDescent="0.25"/>
    <row r="326" s="225" customFormat="1" x14ac:dyDescent="0.25"/>
    <row r="327" s="225" customFormat="1" x14ac:dyDescent="0.25"/>
    <row r="328" s="225" customFormat="1" x14ac:dyDescent="0.25"/>
    <row r="329" s="225" customFormat="1" x14ac:dyDescent="0.25"/>
    <row r="330" s="225" customFormat="1" x14ac:dyDescent="0.25"/>
    <row r="331" s="225" customFormat="1" x14ac:dyDescent="0.25"/>
    <row r="332" s="225" customFormat="1" x14ac:dyDescent="0.25"/>
    <row r="333" s="225" customFormat="1" x14ac:dyDescent="0.25"/>
    <row r="334" s="225" customFormat="1" x14ac:dyDescent="0.25"/>
    <row r="335" s="225" customFormat="1" x14ac:dyDescent="0.25"/>
    <row r="336" s="225" customFormat="1" x14ac:dyDescent="0.25"/>
    <row r="337" s="225" customFormat="1" x14ac:dyDescent="0.25"/>
    <row r="338" s="225" customFormat="1" x14ac:dyDescent="0.25"/>
    <row r="339" s="225" customFormat="1" x14ac:dyDescent="0.25"/>
    <row r="340" s="225" customFormat="1" x14ac:dyDescent="0.25"/>
    <row r="341" s="225" customFormat="1" x14ac:dyDescent="0.25"/>
    <row r="342" s="225" customFormat="1" x14ac:dyDescent="0.25"/>
    <row r="343" s="225" customFormat="1" x14ac:dyDescent="0.25"/>
    <row r="344" s="225" customFormat="1" x14ac:dyDescent="0.25"/>
    <row r="345" s="225" customFormat="1" x14ac:dyDescent="0.25"/>
    <row r="346" s="225" customFormat="1" x14ac:dyDescent="0.25"/>
    <row r="347" s="225" customFormat="1" x14ac:dyDescent="0.25"/>
    <row r="348" s="225" customFormat="1" x14ac:dyDescent="0.25"/>
    <row r="349" s="225" customFormat="1" x14ac:dyDescent="0.25"/>
    <row r="350" s="225" customFormat="1" x14ac:dyDescent="0.25"/>
    <row r="351" s="225" customFormat="1" x14ac:dyDescent="0.25"/>
    <row r="352" s="225" customFormat="1" x14ac:dyDescent="0.25"/>
    <row r="353" s="225" customFormat="1" x14ac:dyDescent="0.25"/>
    <row r="354" s="225" customFormat="1" x14ac:dyDescent="0.25"/>
    <row r="355" s="225" customFormat="1" x14ac:dyDescent="0.25"/>
    <row r="356" s="225" customFormat="1" x14ac:dyDescent="0.25"/>
    <row r="357" s="225" customFormat="1" x14ac:dyDescent="0.25"/>
    <row r="358" s="225" customFormat="1" x14ac:dyDescent="0.25"/>
    <row r="359" s="225" customFormat="1" x14ac:dyDescent="0.25"/>
    <row r="360" s="225" customFormat="1" x14ac:dyDescent="0.25"/>
    <row r="361" s="225" customFormat="1" x14ac:dyDescent="0.25"/>
    <row r="362" s="225" customFormat="1" x14ac:dyDescent="0.25"/>
    <row r="363" s="225" customFormat="1" x14ac:dyDescent="0.25"/>
    <row r="364" s="225" customFormat="1" x14ac:dyDescent="0.25"/>
    <row r="365" s="225" customFormat="1" x14ac:dyDescent="0.25"/>
    <row r="366" s="225" customFormat="1" x14ac:dyDescent="0.25"/>
    <row r="367" s="225" customFormat="1" x14ac:dyDescent="0.25"/>
    <row r="368" s="225" customFormat="1" x14ac:dyDescent="0.25"/>
    <row r="369" s="225" customFormat="1" x14ac:dyDescent="0.25"/>
    <row r="370" s="225" customFormat="1" x14ac:dyDescent="0.25"/>
    <row r="371" s="225" customFormat="1" x14ac:dyDescent="0.25"/>
    <row r="372" s="225" customFormat="1" x14ac:dyDescent="0.25"/>
    <row r="373" s="225" customFormat="1" x14ac:dyDescent="0.25"/>
    <row r="374" s="225" customFormat="1" x14ac:dyDescent="0.25"/>
    <row r="375" s="225" customFormat="1" x14ac:dyDescent="0.25"/>
    <row r="376" s="225" customFormat="1" x14ac:dyDescent="0.25"/>
    <row r="377" s="225" customFormat="1" x14ac:dyDescent="0.25"/>
    <row r="378" s="225" customFormat="1" x14ac:dyDescent="0.25"/>
    <row r="379" s="225" customFormat="1" x14ac:dyDescent="0.25"/>
    <row r="380" s="225" customFormat="1" x14ac:dyDescent="0.25"/>
    <row r="381" s="225" customFormat="1" x14ac:dyDescent="0.25"/>
    <row r="382" s="225" customFormat="1" x14ac:dyDescent="0.25"/>
    <row r="383" s="225" customFormat="1" x14ac:dyDescent="0.25"/>
    <row r="384" s="225" customFormat="1" x14ac:dyDescent="0.25"/>
    <row r="385" s="225" customFormat="1" x14ac:dyDescent="0.25"/>
    <row r="386" s="225" customFormat="1" x14ac:dyDescent="0.25"/>
    <row r="387" s="225" customFormat="1" x14ac:dyDescent="0.25"/>
    <row r="388" s="225" customFormat="1" x14ac:dyDescent="0.25"/>
    <row r="389" s="225" customFormat="1" x14ac:dyDescent="0.25"/>
    <row r="390" s="225" customFormat="1" x14ac:dyDescent="0.25"/>
    <row r="391" s="225" customFormat="1" x14ac:dyDescent="0.25"/>
    <row r="392" s="225" customFormat="1" x14ac:dyDescent="0.25"/>
    <row r="393" s="225" customFormat="1" x14ac:dyDescent="0.25"/>
    <row r="394" s="225" customFormat="1" x14ac:dyDescent="0.25"/>
    <row r="395" s="225" customFormat="1" x14ac:dyDescent="0.25"/>
    <row r="396" s="225" customFormat="1" x14ac:dyDescent="0.25"/>
    <row r="397" s="225" customFormat="1" x14ac:dyDescent="0.25"/>
    <row r="398" s="225" customFormat="1" x14ac:dyDescent="0.25"/>
    <row r="399" s="225" customFormat="1" x14ac:dyDescent="0.25"/>
    <row r="400" s="225" customFormat="1" x14ac:dyDescent="0.25"/>
    <row r="401" s="225" customFormat="1" x14ac:dyDescent="0.25"/>
    <row r="402" s="225" customFormat="1" x14ac:dyDescent="0.25"/>
    <row r="403" s="225" customFormat="1" x14ac:dyDescent="0.25"/>
    <row r="404" s="225" customFormat="1" x14ac:dyDescent="0.25"/>
    <row r="405" s="225" customFormat="1" x14ac:dyDescent="0.25"/>
    <row r="406" s="225" customFormat="1" x14ac:dyDescent="0.25"/>
    <row r="407" s="225" customFormat="1" x14ac:dyDescent="0.25"/>
    <row r="408" s="225" customFormat="1" x14ac:dyDescent="0.25"/>
    <row r="409" s="225" customFormat="1" x14ac:dyDescent="0.25"/>
    <row r="410" s="225" customFormat="1" x14ac:dyDescent="0.25"/>
    <row r="411" s="225" customFormat="1" x14ac:dyDescent="0.25"/>
    <row r="412" s="225" customFormat="1" x14ac:dyDescent="0.25"/>
    <row r="413" s="225" customFormat="1" x14ac:dyDescent="0.25"/>
    <row r="414" s="225" customFormat="1" x14ac:dyDescent="0.25"/>
    <row r="415" s="225" customFormat="1" x14ac:dyDescent="0.25"/>
    <row r="416" s="225" customFormat="1" x14ac:dyDescent="0.25"/>
    <row r="417" s="225" customFormat="1" x14ac:dyDescent="0.25"/>
    <row r="418" s="225" customFormat="1" x14ac:dyDescent="0.25"/>
    <row r="419" s="225" customFormat="1" x14ac:dyDescent="0.25"/>
    <row r="420" s="225" customFormat="1" x14ac:dyDescent="0.25"/>
    <row r="421" s="225" customFormat="1" x14ac:dyDescent="0.25"/>
    <row r="422" s="225" customFormat="1" x14ac:dyDescent="0.25"/>
    <row r="423" s="225" customFormat="1" x14ac:dyDescent="0.25"/>
    <row r="424" s="225" customFormat="1" x14ac:dyDescent="0.25"/>
    <row r="425" s="225" customFormat="1" x14ac:dyDescent="0.25"/>
    <row r="426" s="225" customFormat="1" x14ac:dyDescent="0.25"/>
    <row r="427" s="225" customFormat="1" x14ac:dyDescent="0.25"/>
    <row r="428" s="225" customFormat="1" x14ac:dyDescent="0.25"/>
    <row r="429" s="225" customFormat="1" x14ac:dyDescent="0.25"/>
    <row r="430" s="225" customFormat="1" x14ac:dyDescent="0.25"/>
    <row r="431" s="225" customFormat="1" x14ac:dyDescent="0.25"/>
    <row r="432" s="225" customFormat="1" x14ac:dyDescent="0.25"/>
    <row r="433" s="225" customFormat="1" x14ac:dyDescent="0.25"/>
    <row r="434" s="225" customFormat="1" x14ac:dyDescent="0.25"/>
    <row r="435" s="225" customFormat="1" x14ac:dyDescent="0.25"/>
    <row r="436" s="225" customFormat="1" x14ac:dyDescent="0.25"/>
    <row r="437" s="225" customFormat="1" x14ac:dyDescent="0.25"/>
    <row r="438" s="225" customFormat="1" x14ac:dyDescent="0.25"/>
    <row r="439" s="225" customFormat="1" x14ac:dyDescent="0.25"/>
    <row r="440" s="225" customFormat="1" x14ac:dyDescent="0.25"/>
    <row r="441" s="225" customFormat="1" x14ac:dyDescent="0.25"/>
    <row r="442" s="225" customFormat="1" x14ac:dyDescent="0.25"/>
    <row r="443" s="225" customFormat="1" x14ac:dyDescent="0.25"/>
    <row r="444" s="225" customFormat="1" x14ac:dyDescent="0.25"/>
    <row r="445" s="225" customFormat="1" x14ac:dyDescent="0.25"/>
    <row r="446" s="225" customFormat="1" x14ac:dyDescent="0.25"/>
    <row r="447" s="225" customFormat="1" x14ac:dyDescent="0.25"/>
    <row r="448" s="225" customFormat="1" x14ac:dyDescent="0.25"/>
    <row r="449" s="225" customFormat="1" x14ac:dyDescent="0.25"/>
    <row r="450" s="225" customFormat="1" x14ac:dyDescent="0.25"/>
    <row r="451" s="225" customFormat="1" x14ac:dyDescent="0.25"/>
    <row r="452" s="225" customFormat="1" x14ac:dyDescent="0.25"/>
    <row r="453" s="225" customFormat="1" x14ac:dyDescent="0.25"/>
    <row r="454" s="225" customFormat="1" x14ac:dyDescent="0.25"/>
    <row r="455" s="225" customFormat="1" x14ac:dyDescent="0.25"/>
    <row r="456" s="225" customFormat="1" x14ac:dyDescent="0.25"/>
    <row r="457" s="225" customFormat="1" x14ac:dyDescent="0.25"/>
    <row r="458" s="225" customFormat="1" x14ac:dyDescent="0.25"/>
    <row r="459" s="225" customFormat="1" x14ac:dyDescent="0.25"/>
    <row r="460" s="225" customFormat="1" x14ac:dyDescent="0.25"/>
    <row r="461" s="225" customFormat="1" x14ac:dyDescent="0.25"/>
    <row r="462" s="225" customFormat="1" x14ac:dyDescent="0.25"/>
    <row r="463" s="225" customFormat="1" x14ac:dyDescent="0.25"/>
    <row r="464" s="225" customFormat="1" x14ac:dyDescent="0.25"/>
    <row r="465" s="225" customFormat="1" x14ac:dyDescent="0.25"/>
    <row r="466" s="225" customFormat="1" x14ac:dyDescent="0.25"/>
    <row r="467" s="225" customFormat="1" x14ac:dyDescent="0.25"/>
    <row r="468" s="225" customFormat="1" x14ac:dyDescent="0.25"/>
    <row r="469" s="225" customFormat="1" x14ac:dyDescent="0.25"/>
    <row r="470" s="225" customFormat="1" x14ac:dyDescent="0.25"/>
    <row r="471" s="225" customFormat="1" x14ac:dyDescent="0.25"/>
    <row r="472" s="225" customFormat="1" x14ac:dyDescent="0.25"/>
    <row r="473" s="225" customFormat="1" x14ac:dyDescent="0.25"/>
    <row r="474" s="225" customFormat="1" x14ac:dyDescent="0.25"/>
    <row r="475" s="225" customFormat="1" x14ac:dyDescent="0.25"/>
    <row r="476" s="225" customFormat="1" x14ac:dyDescent="0.25"/>
    <row r="477" s="225" customFormat="1" x14ac:dyDescent="0.25"/>
    <row r="478" s="225" customFormat="1" x14ac:dyDescent="0.25"/>
    <row r="479" s="225" customFormat="1" x14ac:dyDescent="0.25"/>
    <row r="480" s="225" customFormat="1" x14ac:dyDescent="0.25"/>
    <row r="481" s="225" customFormat="1" x14ac:dyDescent="0.25"/>
    <row r="482" s="225" customFormat="1" x14ac:dyDescent="0.25"/>
    <row r="483" s="225" customFormat="1" x14ac:dyDescent="0.25"/>
    <row r="484" s="225" customFormat="1" x14ac:dyDescent="0.25"/>
    <row r="485" s="225" customFormat="1" x14ac:dyDescent="0.25"/>
    <row r="486" s="225" customFormat="1" x14ac:dyDescent="0.25"/>
    <row r="487" s="225" customFormat="1" x14ac:dyDescent="0.25"/>
    <row r="488" s="225" customFormat="1" x14ac:dyDescent="0.25"/>
    <row r="489" s="225" customFormat="1" x14ac:dyDescent="0.25"/>
    <row r="490" s="225" customFormat="1" x14ac:dyDescent="0.25"/>
    <row r="491" s="225" customFormat="1" x14ac:dyDescent="0.25"/>
    <row r="492" s="225" customFormat="1" x14ac:dyDescent="0.25"/>
    <row r="493" s="225" customFormat="1" x14ac:dyDescent="0.25"/>
    <row r="494" s="225" customFormat="1" x14ac:dyDescent="0.25"/>
    <row r="495" s="225" customFormat="1" x14ac:dyDescent="0.25"/>
    <row r="496" s="225" customFormat="1" x14ac:dyDescent="0.25"/>
    <row r="497" s="225" customFormat="1" x14ac:dyDescent="0.25"/>
    <row r="498" s="225" customFormat="1" x14ac:dyDescent="0.25"/>
    <row r="499" s="225" customFormat="1" x14ac:dyDescent="0.25"/>
    <row r="500" s="225" customFormat="1" x14ac:dyDescent="0.25"/>
  </sheetData>
  <mergeCells count="37">
    <mergeCell ref="CC8:CK9"/>
    <mergeCell ref="CL8:CL10"/>
    <mergeCell ref="CM8:CM10"/>
    <mergeCell ref="AL9:AM9"/>
    <mergeCell ref="AN9:AO9"/>
    <mergeCell ref="AP9:AT9"/>
    <mergeCell ref="AX9:AX10"/>
    <mergeCell ref="AY9:AY10"/>
    <mergeCell ref="BC9:BC10"/>
    <mergeCell ref="BJ9:BK9"/>
    <mergeCell ref="BD8:BE9"/>
    <mergeCell ref="BF8:BI9"/>
    <mergeCell ref="BJ8:BM8"/>
    <mergeCell ref="BN8:BT8"/>
    <mergeCell ref="BU8:BW9"/>
    <mergeCell ref="BX8:CA9"/>
    <mergeCell ref="BL9:BM9"/>
    <mergeCell ref="BP9:BP10"/>
    <mergeCell ref="BQ9:BQ10"/>
    <mergeCell ref="BT9:BT10"/>
    <mergeCell ref="Z8:AA9"/>
    <mergeCell ref="AB8:AE9"/>
    <mergeCell ref="AF8:AG9"/>
    <mergeCell ref="AH8:AK9"/>
    <mergeCell ref="AL8:AT8"/>
    <mergeCell ref="AU8:BC8"/>
    <mergeCell ref="V8:Y9"/>
    <mergeCell ref="A8:A10"/>
    <mergeCell ref="B8:B10"/>
    <mergeCell ref="C8:C10"/>
    <mergeCell ref="D8:D10"/>
    <mergeCell ref="E8:G9"/>
    <mergeCell ref="H8:I9"/>
    <mergeCell ref="J8:M9"/>
    <mergeCell ref="N8:O9"/>
    <mergeCell ref="P8:S9"/>
    <mergeCell ref="T8:U9"/>
  </mergeCells>
  <dataValidations count="1">
    <dataValidation type="list" allowBlank="1" showInputMessage="1" showErrorMessage="1" sqref="D11:D31" xr:uid="{FB4B22E2-5B4E-4343-B448-28F81233C1C0}">
      <formula1>"Risk-free, IP"</formula1>
    </dataValidation>
  </dataValidations>
  <pageMargins left="0.7" right="0.7" top="0.75" bottom="0.75" header="0.3" footer="0.3"/>
  <pageSetup paperSize="9" orientation="portrait" r:id="rId1"/>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8" tint="0.59999389629810485"/>
    <pageSetUpPr fitToPage="1"/>
  </sheetPr>
  <dimension ref="A1:F20"/>
  <sheetViews>
    <sheetView showGridLines="0" workbookViewId="0"/>
  </sheetViews>
  <sheetFormatPr defaultColWidth="9.1796875" defaultRowHeight="12.5" x14ac:dyDescent="0.25"/>
  <cols>
    <col min="1" max="1" width="42.6328125" style="178" customWidth="1"/>
    <col min="2" max="2" width="38.54296875" style="178" customWidth="1"/>
    <col min="3" max="3" width="42.1796875" style="178" customWidth="1"/>
    <col min="4" max="4" width="38.81640625" style="178" customWidth="1"/>
    <col min="5" max="5" width="60.1796875" style="178" customWidth="1"/>
    <col min="6" max="6" width="24.1796875" style="178" customWidth="1"/>
    <col min="7" max="16384" width="9.1796875" style="178"/>
  </cols>
  <sheetData>
    <row r="1" spans="1:6" ht="13" x14ac:dyDescent="0.3">
      <c r="A1" s="177" t="s">
        <v>270</v>
      </c>
      <c r="B1" s="177"/>
    </row>
    <row r="2" spans="1:6" x14ac:dyDescent="0.25">
      <c r="A2" s="178" t="s">
        <v>40</v>
      </c>
    </row>
    <row r="3" spans="1:6" x14ac:dyDescent="0.25">
      <c r="A3" s="178" t="s">
        <v>127</v>
      </c>
    </row>
    <row r="4" spans="1:6" ht="15.5" x14ac:dyDescent="0.4">
      <c r="C4" s="178" t="s">
        <v>281</v>
      </c>
      <c r="D4" s="178" t="s">
        <v>282</v>
      </c>
    </row>
    <row r="5" spans="1:6" ht="51.5" x14ac:dyDescent="0.4">
      <c r="A5" s="124" t="s">
        <v>410</v>
      </c>
      <c r="B5" s="124" t="s">
        <v>411</v>
      </c>
      <c r="C5" s="179" t="s">
        <v>403</v>
      </c>
      <c r="D5" s="179" t="s">
        <v>404</v>
      </c>
      <c r="E5" s="180" t="s">
        <v>405</v>
      </c>
      <c r="F5" s="181" t="s">
        <v>265</v>
      </c>
    </row>
    <row r="6" spans="1:6" ht="13" x14ac:dyDescent="0.3">
      <c r="A6" s="481" t="s">
        <v>464</v>
      </c>
      <c r="B6" s="221" t="s">
        <v>406</v>
      </c>
      <c r="C6" s="473"/>
      <c r="D6" s="473"/>
      <c r="E6" s="473"/>
      <c r="F6" s="474">
        <f>MAX(4%*C6+MAX(0,4%*((C6-D6)-20%*D6)),0.5%*E6)</f>
        <v>0</v>
      </c>
    </row>
    <row r="7" spans="1:6" ht="13" x14ac:dyDescent="0.3">
      <c r="A7" s="481" t="s">
        <v>464</v>
      </c>
      <c r="B7" s="221" t="s">
        <v>407</v>
      </c>
      <c r="C7" s="473"/>
      <c r="D7" s="473"/>
      <c r="E7" s="473"/>
      <c r="F7" s="474">
        <f t="shared" ref="F7:F11" si="0">MAX(4%*C7+MAX(0,4%*((C7-D7)-20%*D7)),0.5%*E7)</f>
        <v>0</v>
      </c>
    </row>
    <row r="8" spans="1:6" ht="13" x14ac:dyDescent="0.3">
      <c r="A8" s="481" t="s">
        <v>464</v>
      </c>
      <c r="B8" s="221" t="s">
        <v>409</v>
      </c>
      <c r="C8" s="473"/>
      <c r="D8" s="473"/>
      <c r="E8" s="473"/>
      <c r="F8" s="474">
        <f t="shared" si="0"/>
        <v>0</v>
      </c>
    </row>
    <row r="9" spans="1:6" ht="13" x14ac:dyDescent="0.3">
      <c r="A9" s="481" t="s">
        <v>464</v>
      </c>
      <c r="B9" s="221" t="s">
        <v>408</v>
      </c>
      <c r="C9" s="473"/>
      <c r="D9" s="473"/>
      <c r="E9" s="473"/>
      <c r="F9" s="474">
        <f t="shared" si="0"/>
        <v>0</v>
      </c>
    </row>
    <row r="10" spans="1:6" ht="13" x14ac:dyDescent="0.3">
      <c r="A10" s="481" t="s">
        <v>465</v>
      </c>
      <c r="B10" s="221" t="s">
        <v>406</v>
      </c>
      <c r="C10" s="473"/>
      <c r="D10" s="473"/>
      <c r="E10" s="473"/>
      <c r="F10" s="474">
        <f t="shared" si="0"/>
        <v>0</v>
      </c>
    </row>
    <row r="11" spans="1:6" ht="13" x14ac:dyDescent="0.3">
      <c r="A11" s="481" t="s">
        <v>465</v>
      </c>
      <c r="B11" s="221" t="s">
        <v>407</v>
      </c>
      <c r="C11" s="473"/>
      <c r="D11" s="473"/>
      <c r="E11" s="473"/>
      <c r="F11" s="474">
        <f t="shared" si="0"/>
        <v>0</v>
      </c>
    </row>
    <row r="12" spans="1:6" ht="13" x14ac:dyDescent="0.3">
      <c r="A12" s="481" t="s">
        <v>465</v>
      </c>
      <c r="B12" s="221" t="s">
        <v>409</v>
      </c>
      <c r="C12" s="473"/>
      <c r="D12" s="473"/>
      <c r="E12" s="473"/>
      <c r="F12" s="474">
        <f t="shared" ref="F12:F17" si="1">MAX(4%*C12+MAX(0,4%*((C12-D12)-20%*D12)),0.5%*E12)</f>
        <v>0</v>
      </c>
    </row>
    <row r="13" spans="1:6" ht="13" x14ac:dyDescent="0.3">
      <c r="A13" s="481" t="s">
        <v>465</v>
      </c>
      <c r="B13" s="221" t="s">
        <v>408</v>
      </c>
      <c r="C13" s="473"/>
      <c r="D13" s="473"/>
      <c r="E13" s="473"/>
      <c r="F13" s="474">
        <f t="shared" si="1"/>
        <v>0</v>
      </c>
    </row>
    <row r="14" spans="1:6" x14ac:dyDescent="0.25">
      <c r="A14" s="221"/>
      <c r="B14" s="221"/>
      <c r="C14" s="473"/>
      <c r="D14" s="473"/>
      <c r="E14" s="473"/>
      <c r="F14" s="474">
        <f t="shared" si="1"/>
        <v>0</v>
      </c>
    </row>
    <row r="15" spans="1:6" x14ac:dyDescent="0.25">
      <c r="A15" s="221"/>
      <c r="B15" s="221"/>
      <c r="C15" s="473"/>
      <c r="D15" s="473"/>
      <c r="E15" s="473"/>
      <c r="F15" s="474">
        <f t="shared" si="1"/>
        <v>0</v>
      </c>
    </row>
    <row r="16" spans="1:6" x14ac:dyDescent="0.25">
      <c r="A16" s="475"/>
      <c r="B16" s="475"/>
      <c r="C16" s="473"/>
      <c r="D16" s="473"/>
      <c r="E16" s="473"/>
      <c r="F16" s="474">
        <f t="shared" si="1"/>
        <v>0</v>
      </c>
    </row>
    <row r="17" spans="1:6" x14ac:dyDescent="0.25">
      <c r="A17" s="475"/>
      <c r="B17" s="475"/>
      <c r="C17" s="473"/>
      <c r="D17" s="473"/>
      <c r="E17" s="473"/>
      <c r="F17" s="474">
        <f t="shared" si="1"/>
        <v>0</v>
      </c>
    </row>
    <row r="19" spans="1:6" x14ac:dyDescent="0.25">
      <c r="A19" s="178" t="s">
        <v>104</v>
      </c>
    </row>
    <row r="20" spans="1:6" x14ac:dyDescent="0.25">
      <c r="A20" s="178" t="s">
        <v>402</v>
      </c>
    </row>
  </sheetData>
  <pageMargins left="0.7" right="0.7" top="0.75" bottom="0.75"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2">
    <pageSetUpPr fitToPage="1"/>
  </sheetPr>
  <dimension ref="B1:N24"/>
  <sheetViews>
    <sheetView showGridLines="0" zoomScaleNormal="100" workbookViewId="0">
      <selection activeCell="L28" sqref="L28"/>
    </sheetView>
  </sheetViews>
  <sheetFormatPr defaultRowHeight="12.5" x14ac:dyDescent="0.25"/>
  <cols>
    <col min="1" max="1" width="3.54296875" customWidth="1"/>
    <col min="2" max="2" width="17.453125" customWidth="1"/>
    <col min="3" max="3" width="15.81640625" customWidth="1"/>
    <col min="4" max="4" width="13.1796875" customWidth="1"/>
    <col min="5" max="5" width="11" customWidth="1"/>
    <col min="6" max="6" width="15.1796875" customWidth="1"/>
    <col min="7" max="7" width="24.54296875" customWidth="1"/>
    <col min="8" max="9" width="17.81640625" customWidth="1"/>
    <col min="10" max="10" width="22.54296875" customWidth="1"/>
    <col min="11" max="11" width="21" customWidth="1"/>
    <col min="12" max="12" width="20" customWidth="1"/>
    <col min="13" max="13" width="13.1796875" customWidth="1"/>
    <col min="14" max="14" width="15.81640625" customWidth="1"/>
  </cols>
  <sheetData>
    <row r="1" spans="2:12" ht="13" thickBot="1" x14ac:dyDescent="0.3"/>
    <row r="2" spans="2:12" ht="24.75" customHeight="1" x14ac:dyDescent="0.25">
      <c r="B2" s="61"/>
      <c r="C2" s="62"/>
      <c r="D2" s="59" t="s">
        <v>70</v>
      </c>
      <c r="E2" s="62" t="s">
        <v>105</v>
      </c>
      <c r="F2" s="59" t="s">
        <v>107</v>
      </c>
      <c r="G2" s="216" t="s">
        <v>79</v>
      </c>
      <c r="H2" s="215" t="s">
        <v>39</v>
      </c>
      <c r="I2" s="59" t="s">
        <v>108</v>
      </c>
      <c r="J2" s="59" t="s">
        <v>106</v>
      </c>
      <c r="K2" s="61" t="s">
        <v>109</v>
      </c>
      <c r="L2" s="59" t="s">
        <v>71</v>
      </c>
    </row>
    <row r="3" spans="2:12" ht="16" thickBot="1" x14ac:dyDescent="0.3">
      <c r="B3" s="63"/>
      <c r="C3" s="64"/>
      <c r="D3" s="47"/>
      <c r="E3" s="64"/>
      <c r="F3" s="47"/>
      <c r="G3" s="47"/>
      <c r="H3" s="64"/>
      <c r="I3" s="71"/>
      <c r="J3" s="71"/>
      <c r="K3" s="219"/>
      <c r="L3" s="60" t="s">
        <v>110</v>
      </c>
    </row>
    <row r="4" spans="2:12" ht="20.25" customHeight="1" thickBot="1" x14ac:dyDescent="0.35">
      <c r="B4" s="798" t="s">
        <v>70</v>
      </c>
      <c r="C4" s="799"/>
      <c r="D4" s="65">
        <v>1</v>
      </c>
      <c r="E4" s="66">
        <v>-0.25</v>
      </c>
      <c r="F4" s="68">
        <v>0.25</v>
      </c>
      <c r="G4" s="69">
        <v>0.5</v>
      </c>
      <c r="H4" s="68">
        <v>0.25</v>
      </c>
      <c r="I4" s="68">
        <v>0</v>
      </c>
      <c r="J4" s="68">
        <v>0.5</v>
      </c>
      <c r="K4" s="68">
        <v>0</v>
      </c>
      <c r="L4" s="68">
        <v>0.25</v>
      </c>
    </row>
    <row r="5" spans="2:12" ht="15" customHeight="1" thickBot="1" x14ac:dyDescent="0.35">
      <c r="B5" s="798" t="s">
        <v>105</v>
      </c>
      <c r="C5" s="800"/>
      <c r="D5" s="50">
        <v>-0.25</v>
      </c>
      <c r="E5" s="67">
        <v>1</v>
      </c>
      <c r="F5" s="68">
        <v>0</v>
      </c>
      <c r="G5" s="70">
        <v>0.25</v>
      </c>
      <c r="H5" s="68">
        <v>0.25</v>
      </c>
      <c r="I5" s="68">
        <v>0.25</v>
      </c>
      <c r="J5" s="68">
        <v>0.25</v>
      </c>
      <c r="K5" s="68">
        <v>0.25</v>
      </c>
      <c r="L5" s="68">
        <v>0</v>
      </c>
    </row>
    <row r="6" spans="2:12" ht="24" customHeight="1" thickBot="1" x14ac:dyDescent="0.4">
      <c r="B6" s="796" t="s">
        <v>107</v>
      </c>
      <c r="C6" s="797"/>
      <c r="D6" s="50">
        <v>0.25</v>
      </c>
      <c r="E6" s="66">
        <v>0</v>
      </c>
      <c r="F6" s="65">
        <v>1</v>
      </c>
      <c r="G6" s="70">
        <v>0.5</v>
      </c>
      <c r="H6" s="68">
        <v>0.5</v>
      </c>
      <c r="I6" s="68">
        <v>0</v>
      </c>
      <c r="J6" s="68">
        <v>0.5</v>
      </c>
      <c r="K6" s="68">
        <v>0</v>
      </c>
      <c r="L6" s="68">
        <v>0.25</v>
      </c>
    </row>
    <row r="7" spans="2:12" ht="16.5" customHeight="1" thickBot="1" x14ac:dyDescent="0.4">
      <c r="B7" s="796" t="s">
        <v>79</v>
      </c>
      <c r="C7" s="797"/>
      <c r="D7" s="50">
        <v>0.5</v>
      </c>
      <c r="E7" s="50">
        <v>0.25</v>
      </c>
      <c r="F7" s="50">
        <v>0.5</v>
      </c>
      <c r="G7" s="52">
        <v>1</v>
      </c>
      <c r="H7" s="50">
        <v>0.5</v>
      </c>
      <c r="I7" s="50">
        <v>0</v>
      </c>
      <c r="J7" s="68">
        <v>0.5</v>
      </c>
      <c r="K7" s="68">
        <v>0</v>
      </c>
      <c r="L7" s="68">
        <v>0.5</v>
      </c>
    </row>
    <row r="8" spans="2:12" ht="16.25" customHeight="1" thickBot="1" x14ac:dyDescent="0.4">
      <c r="B8" s="796" t="s">
        <v>39</v>
      </c>
      <c r="C8" s="797"/>
      <c r="D8" s="50">
        <v>0.25</v>
      </c>
      <c r="E8" s="50">
        <v>0.25</v>
      </c>
      <c r="F8" s="50">
        <v>0.5</v>
      </c>
      <c r="G8" s="50">
        <v>0.5</v>
      </c>
      <c r="H8" s="51">
        <v>1</v>
      </c>
      <c r="I8" s="50">
        <v>0.5</v>
      </c>
      <c r="J8" s="50">
        <v>0.5</v>
      </c>
      <c r="K8" s="50">
        <v>0.5</v>
      </c>
      <c r="L8" s="50">
        <v>0.25</v>
      </c>
    </row>
    <row r="9" spans="2:12" ht="16" thickBot="1" x14ac:dyDescent="0.4">
      <c r="B9" s="796" t="s">
        <v>108</v>
      </c>
      <c r="C9" s="797"/>
      <c r="D9" s="50">
        <v>0</v>
      </c>
      <c r="E9" s="50">
        <v>0.25</v>
      </c>
      <c r="F9" s="50">
        <v>0</v>
      </c>
      <c r="G9" s="72">
        <v>0</v>
      </c>
      <c r="H9" s="50">
        <v>0.5</v>
      </c>
      <c r="I9" s="73">
        <v>1</v>
      </c>
      <c r="J9" s="50">
        <v>0</v>
      </c>
      <c r="K9" s="50">
        <v>0</v>
      </c>
      <c r="L9" s="50">
        <v>0.25</v>
      </c>
    </row>
    <row r="10" spans="2:12" ht="16" thickBot="1" x14ac:dyDescent="0.4">
      <c r="B10" s="796" t="s">
        <v>106</v>
      </c>
      <c r="C10" s="797"/>
      <c r="D10" s="50">
        <v>0.5</v>
      </c>
      <c r="E10" s="50">
        <v>0.25</v>
      </c>
      <c r="F10" s="50">
        <v>0.5</v>
      </c>
      <c r="G10" s="72">
        <v>0.5</v>
      </c>
      <c r="H10" s="50">
        <v>0.5</v>
      </c>
      <c r="I10" s="50">
        <v>0</v>
      </c>
      <c r="J10" s="73">
        <v>1</v>
      </c>
      <c r="K10" s="50">
        <v>0</v>
      </c>
      <c r="L10" s="50">
        <v>0.75</v>
      </c>
    </row>
    <row r="11" spans="2:12" ht="16.5" customHeight="1" thickBot="1" x14ac:dyDescent="0.4">
      <c r="B11" s="796" t="s">
        <v>109</v>
      </c>
      <c r="C11" s="797"/>
      <c r="D11" s="50">
        <v>0</v>
      </c>
      <c r="E11" s="50">
        <v>0.25</v>
      </c>
      <c r="F11" s="50">
        <v>0</v>
      </c>
      <c r="G11" s="72">
        <v>0</v>
      </c>
      <c r="H11" s="50">
        <v>0.5</v>
      </c>
      <c r="I11" s="50">
        <v>0</v>
      </c>
      <c r="J11" s="50">
        <v>0</v>
      </c>
      <c r="K11" s="73">
        <v>1</v>
      </c>
      <c r="L11" s="50">
        <v>0.25</v>
      </c>
    </row>
    <row r="12" spans="2:12" ht="16" thickBot="1" x14ac:dyDescent="0.4">
      <c r="B12" s="217" t="s">
        <v>213</v>
      </c>
      <c r="C12" s="60" t="s">
        <v>110</v>
      </c>
      <c r="D12" s="50">
        <v>0.25</v>
      </c>
      <c r="E12" s="50">
        <v>0</v>
      </c>
      <c r="F12" s="50">
        <v>0.25</v>
      </c>
      <c r="G12" s="72">
        <v>0.5</v>
      </c>
      <c r="H12" s="50">
        <v>0.25</v>
      </c>
      <c r="I12" s="50">
        <v>0.25</v>
      </c>
      <c r="J12" s="50">
        <v>0.75</v>
      </c>
      <c r="K12" s="50">
        <v>0.25</v>
      </c>
      <c r="L12" s="73">
        <v>1</v>
      </c>
    </row>
    <row r="16" spans="2:12" ht="15.5" x14ac:dyDescent="0.35">
      <c r="B16" s="86" t="s">
        <v>120</v>
      </c>
      <c r="I16" s="86" t="s">
        <v>123</v>
      </c>
    </row>
    <row r="17" spans="2:14" ht="31" x14ac:dyDescent="0.25">
      <c r="B17" s="81"/>
      <c r="C17" s="82" t="s">
        <v>115</v>
      </c>
      <c r="D17" s="82" t="s">
        <v>116</v>
      </c>
      <c r="E17" s="82" t="s">
        <v>117</v>
      </c>
      <c r="F17" s="82" t="s">
        <v>118</v>
      </c>
      <c r="G17" s="83" t="s">
        <v>119</v>
      </c>
      <c r="I17" s="81"/>
      <c r="J17" s="82" t="s">
        <v>115</v>
      </c>
      <c r="K17" s="82" t="s">
        <v>116</v>
      </c>
      <c r="L17" s="82" t="s">
        <v>117</v>
      </c>
      <c r="M17" s="82" t="s">
        <v>118</v>
      </c>
      <c r="N17" s="83" t="s">
        <v>119</v>
      </c>
    </row>
    <row r="18" spans="2:14" ht="23.25" customHeight="1" x14ac:dyDescent="0.25">
      <c r="B18" s="214" t="s">
        <v>115</v>
      </c>
      <c r="C18" s="218">
        <v>1</v>
      </c>
      <c r="D18" s="85">
        <v>0.1</v>
      </c>
      <c r="E18" s="85">
        <v>0.8</v>
      </c>
      <c r="F18" s="85">
        <v>0.8</v>
      </c>
      <c r="G18" s="85">
        <v>0.1</v>
      </c>
      <c r="I18" s="79" t="s">
        <v>115</v>
      </c>
      <c r="J18" s="218">
        <v>1</v>
      </c>
      <c r="K18" s="85">
        <v>0.5</v>
      </c>
      <c r="L18" s="85">
        <v>0.8</v>
      </c>
      <c r="M18" s="85">
        <v>0.8</v>
      </c>
      <c r="N18" s="85">
        <v>0.1</v>
      </c>
    </row>
    <row r="19" spans="2:14" ht="30" customHeight="1" x14ac:dyDescent="0.25">
      <c r="B19" s="79" t="s">
        <v>116</v>
      </c>
      <c r="C19" s="85">
        <v>0.1</v>
      </c>
      <c r="D19" s="218">
        <v>1</v>
      </c>
      <c r="E19" s="85">
        <v>0.1</v>
      </c>
      <c r="F19" s="85">
        <v>0.1</v>
      </c>
      <c r="G19" s="85">
        <v>0.1</v>
      </c>
      <c r="I19" s="79" t="s">
        <v>121</v>
      </c>
      <c r="J19" s="85">
        <v>0.5</v>
      </c>
      <c r="K19" s="218">
        <v>1</v>
      </c>
      <c r="L19" s="85">
        <v>0.5</v>
      </c>
      <c r="M19" s="85">
        <v>0.25</v>
      </c>
      <c r="N19" s="85">
        <v>0.1</v>
      </c>
    </row>
    <row r="20" spans="2:14" ht="26.25" customHeight="1" x14ac:dyDescent="0.25">
      <c r="B20" s="84" t="s">
        <v>117</v>
      </c>
      <c r="C20" s="85">
        <v>0.8</v>
      </c>
      <c r="D20" s="85">
        <v>0.1</v>
      </c>
      <c r="E20" s="218">
        <v>1</v>
      </c>
      <c r="F20" s="85">
        <v>0.5</v>
      </c>
      <c r="G20" s="85">
        <v>0.1</v>
      </c>
      <c r="I20" s="79" t="s">
        <v>117</v>
      </c>
      <c r="J20" s="85">
        <v>0.8</v>
      </c>
      <c r="K20" s="85">
        <v>0.5</v>
      </c>
      <c r="L20" s="218">
        <v>1</v>
      </c>
      <c r="M20" s="85">
        <v>0.5</v>
      </c>
      <c r="N20" s="85">
        <v>0.1</v>
      </c>
    </row>
    <row r="21" spans="2:14" ht="26.25" customHeight="1" x14ac:dyDescent="0.25">
      <c r="B21" s="79" t="s">
        <v>118</v>
      </c>
      <c r="C21" s="85">
        <v>0.8</v>
      </c>
      <c r="D21" s="85">
        <v>0.1</v>
      </c>
      <c r="E21" s="85">
        <v>0.5</v>
      </c>
      <c r="F21" s="218">
        <v>1</v>
      </c>
      <c r="G21" s="85">
        <v>0.1</v>
      </c>
      <c r="I21" s="79" t="s">
        <v>118</v>
      </c>
      <c r="J21" s="85">
        <v>0.8</v>
      </c>
      <c r="K21" s="85">
        <v>0.25</v>
      </c>
      <c r="L21" s="85">
        <v>0.5</v>
      </c>
      <c r="M21" s="218">
        <v>1</v>
      </c>
      <c r="N21" s="85">
        <v>0.1</v>
      </c>
    </row>
    <row r="22" spans="2:14" ht="23.25" customHeight="1" x14ac:dyDescent="0.25">
      <c r="B22" s="79" t="s">
        <v>119</v>
      </c>
      <c r="C22" s="85">
        <v>0.1</v>
      </c>
      <c r="D22" s="85">
        <v>0.1</v>
      </c>
      <c r="E22" s="85">
        <v>0.1</v>
      </c>
      <c r="F22" s="85">
        <v>0.1</v>
      </c>
      <c r="G22" s="218">
        <v>1</v>
      </c>
      <c r="I22" s="79" t="s">
        <v>122</v>
      </c>
      <c r="J22" s="85">
        <v>0.1</v>
      </c>
      <c r="K22" s="85">
        <v>0.1</v>
      </c>
      <c r="L22" s="85">
        <v>0.1</v>
      </c>
      <c r="M22" s="85">
        <v>0.1</v>
      </c>
      <c r="N22" s="218">
        <v>1</v>
      </c>
    </row>
    <row r="24" spans="2:14" ht="46.5" x14ac:dyDescent="0.25">
      <c r="B24" s="79" t="s">
        <v>124</v>
      </c>
      <c r="C24" s="80">
        <v>0.5</v>
      </c>
    </row>
  </sheetData>
  <mergeCells count="8">
    <mergeCell ref="B8:C8"/>
    <mergeCell ref="B10:C10"/>
    <mergeCell ref="B11:C11"/>
    <mergeCell ref="B6:C6"/>
    <mergeCell ref="B4:C4"/>
    <mergeCell ref="B5:C5"/>
    <mergeCell ref="B7:C7"/>
    <mergeCell ref="B9:C9"/>
  </mergeCells>
  <pageMargins left="0.7" right="0.7" top="0.75" bottom="0.75" header="0.3" footer="0.3"/>
  <pageSetup paperSize="9" scale="77"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
    <tabColor theme="7" tint="0.59999389629810485"/>
    <pageSetUpPr fitToPage="1"/>
  </sheetPr>
  <dimension ref="B1:AU58"/>
  <sheetViews>
    <sheetView zoomScaleNormal="100" workbookViewId="0">
      <selection activeCell="V16" sqref="V16"/>
    </sheetView>
  </sheetViews>
  <sheetFormatPr defaultColWidth="8.81640625" defaultRowHeight="12.5" x14ac:dyDescent="0.25"/>
  <cols>
    <col min="1" max="1" width="1.81640625" style="2" customWidth="1"/>
    <col min="2" max="7" width="3" style="2" customWidth="1"/>
    <col min="8" max="8" width="5.453125" style="2" bestFit="1" customWidth="1"/>
    <col min="9" max="11" width="3" style="2" customWidth="1"/>
    <col min="12" max="12" width="5.1796875" style="2" customWidth="1"/>
    <col min="13" max="13" width="3.1796875" style="2" customWidth="1"/>
    <col min="14" max="14" width="5.453125" style="2" customWidth="1"/>
    <col min="15" max="15" width="10.81640625" style="2" customWidth="1"/>
    <col min="16" max="16" width="4.1796875" style="2" customWidth="1"/>
    <col min="17" max="17" width="3.453125" style="13" customWidth="1"/>
    <col min="18" max="20" width="26" style="13" customWidth="1"/>
    <col min="21" max="21" width="22.1796875" style="13" customWidth="1"/>
    <col min="22" max="24" width="16.81640625" style="13" customWidth="1"/>
    <col min="25" max="25" width="22.1796875" style="13" customWidth="1"/>
    <col min="26" max="26" width="24.453125" style="13" customWidth="1"/>
    <col min="27" max="27" width="16.81640625" style="2" customWidth="1"/>
    <col min="28" max="28" width="19.1796875" style="2" customWidth="1"/>
    <col min="29" max="29" width="22.453125" style="2" customWidth="1"/>
    <col min="30" max="31" width="3.54296875" style="2" customWidth="1"/>
    <col min="32" max="41" width="20.1796875" style="2" customWidth="1"/>
    <col min="42" max="42" width="19.54296875" style="2" customWidth="1"/>
    <col min="43" max="43" width="8.81640625" style="2"/>
    <col min="44" max="45" width="5" style="2" customWidth="1"/>
    <col min="46" max="55" width="18.1796875" style="2" customWidth="1"/>
    <col min="56" max="56" width="19.1796875" style="2" customWidth="1"/>
    <col min="57" max="16384" width="8.81640625" style="2"/>
  </cols>
  <sheetData>
    <row r="1" spans="2:47" s="1" customFormat="1" ht="18.75" customHeight="1" x14ac:dyDescent="0.3">
      <c r="B1" s="74"/>
      <c r="C1" s="74"/>
      <c r="D1" s="74"/>
      <c r="E1" s="74"/>
      <c r="F1" s="74"/>
      <c r="G1" s="74"/>
      <c r="H1" s="74"/>
      <c r="I1" s="74"/>
      <c r="J1" s="74"/>
      <c r="K1" s="74"/>
      <c r="L1" s="74"/>
      <c r="M1" s="74"/>
      <c r="N1" s="74"/>
      <c r="O1" s="74"/>
      <c r="P1" s="74"/>
      <c r="Q1" s="74"/>
      <c r="R1" s="74"/>
      <c r="S1" s="1" t="s">
        <v>377</v>
      </c>
      <c r="U1" s="344">
        <f>'Cover Page'!G7</f>
        <v>0</v>
      </c>
      <c r="V1" s="344"/>
      <c r="W1" s="74"/>
      <c r="X1" s="74"/>
      <c r="Y1" s="74"/>
      <c r="Z1" s="74"/>
    </row>
    <row r="2" spans="2:47" s="1" customFormat="1" ht="18.75" customHeight="1" x14ac:dyDescent="0.3">
      <c r="B2" s="804" t="s">
        <v>510</v>
      </c>
      <c r="C2" s="804"/>
      <c r="D2" s="804"/>
      <c r="E2" s="804"/>
      <c r="F2" s="804"/>
      <c r="G2" s="804"/>
      <c r="H2" s="804"/>
      <c r="I2" s="804"/>
      <c r="J2" s="804"/>
      <c r="K2" s="804"/>
      <c r="L2" s="804"/>
      <c r="M2" s="804"/>
      <c r="N2" s="804"/>
      <c r="O2" s="804"/>
      <c r="P2" s="804"/>
      <c r="Q2" s="804"/>
      <c r="R2" s="804"/>
      <c r="S2" s="804"/>
      <c r="T2" s="804"/>
      <c r="U2" s="804"/>
      <c r="V2" s="804"/>
      <c r="W2" s="804"/>
      <c r="X2" s="804"/>
      <c r="Y2" s="804"/>
      <c r="Z2" s="804"/>
    </row>
    <row r="3" spans="2:47" s="1" customFormat="1" ht="21" customHeight="1" x14ac:dyDescent="0.3">
      <c r="B3" s="74"/>
      <c r="C3" s="74"/>
      <c r="D3" s="74"/>
      <c r="E3" s="74"/>
      <c r="F3" s="74"/>
      <c r="G3" s="74"/>
      <c r="H3" s="74"/>
      <c r="I3" s="74"/>
      <c r="J3" s="74"/>
      <c r="K3" s="74"/>
      <c r="L3" s="74"/>
      <c r="M3" s="74"/>
      <c r="N3" s="74"/>
      <c r="O3" s="74"/>
      <c r="P3" s="74"/>
      <c r="Q3" s="74"/>
      <c r="R3" s="74"/>
      <c r="S3" s="359" t="s">
        <v>333</v>
      </c>
      <c r="T3" s="345" t="e">
        <f>DATE('Cover Page'!K13,'Cover Page'!I13,'Cover Page'!G13)</f>
        <v>#NUM!</v>
      </c>
      <c r="U3" s="74"/>
      <c r="V3" s="74"/>
      <c r="W3" s="74"/>
      <c r="X3" s="74"/>
      <c r="Y3" s="74"/>
      <c r="Z3" s="74"/>
    </row>
    <row r="4" spans="2:47" ht="3.75" customHeight="1" x14ac:dyDescent="0.25">
      <c r="B4" s="13"/>
      <c r="C4" s="13"/>
      <c r="D4" s="13"/>
      <c r="E4" s="13"/>
      <c r="F4" s="13"/>
      <c r="G4" s="13"/>
      <c r="H4" s="13"/>
      <c r="I4" s="13"/>
      <c r="J4" s="13"/>
      <c r="K4" s="13"/>
      <c r="L4" s="13"/>
      <c r="M4" s="13"/>
      <c r="N4" s="13"/>
      <c r="O4" s="13"/>
      <c r="P4" s="13"/>
    </row>
    <row r="5" spans="2:47" ht="15" customHeight="1" x14ac:dyDescent="0.5">
      <c r="B5" s="2" t="s">
        <v>0</v>
      </c>
      <c r="H5" s="2" t="s">
        <v>1</v>
      </c>
      <c r="M5" s="2" t="s">
        <v>2</v>
      </c>
      <c r="T5" s="3"/>
      <c r="U5" s="3"/>
      <c r="V5" s="536"/>
      <c r="W5" s="536"/>
      <c r="X5" s="536"/>
      <c r="Y5" s="536"/>
      <c r="Z5" s="3"/>
    </row>
    <row r="6" spans="2:47" ht="19.5" customHeight="1" x14ac:dyDescent="0.5">
      <c r="B6" s="664">
        <f>'Cover Page'!G9</f>
        <v>0</v>
      </c>
      <c r="C6" s="665"/>
      <c r="D6" s="665"/>
      <c r="E6" s="665"/>
      <c r="F6" s="807"/>
      <c r="G6" s="13"/>
      <c r="H6" s="664">
        <f>'Cover Page'!K13</f>
        <v>0</v>
      </c>
      <c r="I6" s="665"/>
      <c r="J6" s="665"/>
      <c r="K6" s="807"/>
      <c r="M6" s="664">
        <f>'Cover Page'!I13</f>
        <v>0</v>
      </c>
      <c r="N6" s="807"/>
      <c r="T6" s="3"/>
      <c r="U6" s="3"/>
      <c r="V6" s="536"/>
      <c r="W6" s="536"/>
      <c r="X6" s="536"/>
      <c r="Y6" s="536"/>
      <c r="Z6" s="2"/>
    </row>
    <row r="7" spans="2:47" ht="12" customHeight="1" x14ac:dyDescent="0.5">
      <c r="B7" s="13"/>
      <c r="C7" s="13"/>
      <c r="D7" s="13"/>
      <c r="E7" s="13"/>
      <c r="F7" s="13"/>
      <c r="G7" s="13"/>
      <c r="T7" s="3"/>
      <c r="U7" s="3"/>
      <c r="V7" s="536"/>
      <c r="W7" s="536"/>
      <c r="X7" s="536"/>
      <c r="Y7" s="536"/>
      <c r="Z7" s="3"/>
    </row>
    <row r="8" spans="2:47" ht="15" customHeight="1" x14ac:dyDescent="0.5">
      <c r="B8" s="14"/>
      <c r="C8" s="13"/>
      <c r="D8" s="13"/>
      <c r="E8" s="13"/>
      <c r="F8" s="13"/>
      <c r="G8" s="13"/>
      <c r="P8" s="2" t="s">
        <v>40</v>
      </c>
      <c r="R8" s="13" t="s">
        <v>40</v>
      </c>
      <c r="T8" s="3"/>
      <c r="U8" s="3"/>
      <c r="V8" s="536"/>
      <c r="W8" s="536"/>
      <c r="X8" s="536"/>
      <c r="Y8" s="536"/>
      <c r="Z8" s="3"/>
    </row>
    <row r="9" spans="2:47" ht="16.5" customHeight="1" x14ac:dyDescent="0.5">
      <c r="B9" s="482"/>
      <c r="C9" s="13"/>
      <c r="D9" s="13"/>
      <c r="E9" s="13"/>
      <c r="F9" s="13"/>
      <c r="G9" s="13"/>
      <c r="O9" s="2" t="s">
        <v>40</v>
      </c>
      <c r="T9" s="3"/>
      <c r="U9" s="3"/>
      <c r="V9" s="536"/>
      <c r="W9" s="536"/>
      <c r="X9" s="536"/>
      <c r="Y9" s="536"/>
      <c r="Z9" s="3"/>
    </row>
    <row r="10" spans="2:47" ht="12" customHeight="1" x14ac:dyDescent="0.5">
      <c r="B10" s="14"/>
      <c r="C10" s="13"/>
      <c r="D10" s="13"/>
      <c r="E10" s="13"/>
      <c r="F10" s="13"/>
      <c r="G10" s="13"/>
      <c r="T10" s="3"/>
      <c r="U10" s="3"/>
      <c r="V10" s="3"/>
      <c r="Y10" s="3"/>
      <c r="Z10" s="3"/>
    </row>
    <row r="11" spans="2:47" s="13" customFormat="1" ht="39" x14ac:dyDescent="0.25">
      <c r="B11" s="54" t="s">
        <v>511</v>
      </c>
      <c r="R11" s="538" t="s">
        <v>224</v>
      </c>
      <c r="S11" s="538" t="s">
        <v>225</v>
      </c>
      <c r="T11" s="538" t="s">
        <v>226</v>
      </c>
      <c r="W11" s="88"/>
      <c r="X11" s="88"/>
      <c r="Y11" s="88"/>
      <c r="Z11" s="88"/>
      <c r="AA11" s="88"/>
      <c r="AB11" s="88"/>
      <c r="AC11" s="88"/>
      <c r="AD11" s="88"/>
      <c r="AE11" s="88"/>
      <c r="AF11" s="88"/>
      <c r="AG11" s="88"/>
      <c r="AH11" s="539"/>
      <c r="AK11" s="88"/>
      <c r="AL11" s="88"/>
      <c r="AM11" s="88"/>
      <c r="AN11" s="88"/>
      <c r="AO11" s="88"/>
      <c r="AP11" s="88"/>
      <c r="AQ11" s="88"/>
      <c r="AR11" s="88"/>
      <c r="AS11" s="88"/>
      <c r="AT11" s="88"/>
      <c r="AU11" s="88"/>
    </row>
    <row r="12" spans="2:47" x14ac:dyDescent="0.25">
      <c r="B12" s="805" t="s">
        <v>3</v>
      </c>
      <c r="C12" s="805"/>
      <c r="D12" s="805"/>
      <c r="E12" s="805"/>
      <c r="F12" s="805"/>
      <c r="G12" s="805"/>
      <c r="H12" s="805"/>
      <c r="I12" s="805"/>
      <c r="J12" s="805"/>
      <c r="K12" s="805"/>
      <c r="L12" s="805"/>
      <c r="M12" s="805"/>
      <c r="N12" s="805"/>
      <c r="O12" s="805"/>
      <c r="P12" s="802" t="s">
        <v>4</v>
      </c>
      <c r="Q12" s="803"/>
      <c r="R12" s="806" t="s">
        <v>227</v>
      </c>
      <c r="S12" s="806" t="s">
        <v>227</v>
      </c>
      <c r="T12" s="806" t="s">
        <v>227</v>
      </c>
      <c r="U12" s="2"/>
      <c r="V12" s="2"/>
      <c r="W12" s="2"/>
      <c r="X12" s="2"/>
      <c r="Y12" s="2"/>
      <c r="Z12" s="2"/>
    </row>
    <row r="13" spans="2:47" x14ac:dyDescent="0.25">
      <c r="B13" s="805"/>
      <c r="C13" s="805"/>
      <c r="D13" s="805"/>
      <c r="E13" s="805"/>
      <c r="F13" s="805"/>
      <c r="G13" s="805"/>
      <c r="H13" s="805"/>
      <c r="I13" s="805"/>
      <c r="J13" s="805"/>
      <c r="K13" s="805"/>
      <c r="L13" s="805"/>
      <c r="M13" s="805"/>
      <c r="N13" s="805"/>
      <c r="O13" s="805"/>
      <c r="P13" s="802"/>
      <c r="Q13" s="803"/>
      <c r="R13" s="806"/>
      <c r="S13" s="806"/>
      <c r="T13" s="806"/>
      <c r="U13" s="2"/>
      <c r="V13" s="2"/>
      <c r="W13" s="2"/>
      <c r="X13" s="2"/>
      <c r="Y13" s="2"/>
      <c r="Z13" s="2"/>
    </row>
    <row r="14" spans="2:47" ht="15" customHeight="1" x14ac:dyDescent="0.3">
      <c r="B14" s="362" t="s">
        <v>6</v>
      </c>
      <c r="C14" s="363"/>
      <c r="D14" s="364"/>
      <c r="E14" s="364"/>
      <c r="F14" s="364"/>
      <c r="G14" s="364"/>
      <c r="H14" s="364"/>
      <c r="I14" s="363"/>
      <c r="J14" s="363"/>
      <c r="K14" s="363"/>
      <c r="L14" s="363"/>
      <c r="M14" s="363"/>
      <c r="N14" s="363"/>
      <c r="O14" s="363"/>
      <c r="P14" s="670"/>
      <c r="Q14" s="662"/>
      <c r="R14" s="537"/>
      <c r="S14" s="537"/>
      <c r="T14" s="537"/>
      <c r="U14" s="2"/>
      <c r="V14" s="2"/>
      <c r="W14" s="2"/>
      <c r="X14" s="2"/>
      <c r="Y14" s="2"/>
      <c r="Z14" s="2"/>
    </row>
    <row r="15" spans="2:47" ht="15" customHeight="1" x14ac:dyDescent="0.25">
      <c r="B15" s="365" t="s">
        <v>7</v>
      </c>
      <c r="C15" s="19"/>
      <c r="D15" s="19"/>
      <c r="E15" s="19"/>
      <c r="F15" s="19"/>
      <c r="G15" s="19"/>
      <c r="H15" s="19"/>
      <c r="I15" s="19"/>
      <c r="J15" s="19"/>
      <c r="K15" s="19"/>
      <c r="L15" s="19"/>
      <c r="M15" s="19"/>
      <c r="N15" s="19"/>
      <c r="O15" s="19"/>
      <c r="P15" s="666"/>
      <c r="Q15" s="667"/>
      <c r="R15" s="537"/>
      <c r="S15" s="537"/>
      <c r="T15" s="537"/>
      <c r="U15" s="2"/>
      <c r="V15" s="2"/>
      <c r="W15" s="2"/>
      <c r="X15" s="2"/>
      <c r="Y15" s="2"/>
      <c r="Z15" s="2"/>
    </row>
    <row r="16" spans="2:47" ht="15" customHeight="1" x14ac:dyDescent="0.25">
      <c r="B16" s="365"/>
      <c r="C16" s="19" t="s">
        <v>8</v>
      </c>
      <c r="D16" s="19"/>
      <c r="E16" s="19"/>
      <c r="F16" s="19"/>
      <c r="G16" s="19"/>
      <c r="H16" s="19"/>
      <c r="I16" s="19"/>
      <c r="J16" s="19"/>
      <c r="K16" s="19"/>
      <c r="L16" s="19"/>
      <c r="M16" s="19"/>
      <c r="N16" s="19"/>
      <c r="O16" s="19"/>
      <c r="P16" s="668">
        <v>1</v>
      </c>
      <c r="Q16" s="660"/>
      <c r="R16" s="401"/>
      <c r="S16" s="401"/>
      <c r="T16" s="401"/>
      <c r="U16" s="2"/>
      <c r="V16" s="2"/>
      <c r="W16" s="2"/>
      <c r="X16" s="2"/>
      <c r="Y16" s="2"/>
      <c r="Z16" s="2"/>
    </row>
    <row r="17" spans="2:26" ht="15" customHeight="1" x14ac:dyDescent="0.25">
      <c r="B17" s="365"/>
      <c r="C17" s="19" t="s">
        <v>9</v>
      </c>
      <c r="D17" s="19"/>
      <c r="E17" s="19"/>
      <c r="F17" s="19"/>
      <c r="G17" s="19"/>
      <c r="H17" s="19"/>
      <c r="I17" s="19"/>
      <c r="J17" s="19"/>
      <c r="K17" s="19"/>
      <c r="L17" s="19"/>
      <c r="M17" s="19"/>
      <c r="N17" s="19"/>
      <c r="O17" s="19"/>
      <c r="P17" s="669">
        <v>2</v>
      </c>
      <c r="Q17" s="664"/>
      <c r="R17" s="401"/>
      <c r="S17" s="401"/>
      <c r="T17" s="401"/>
      <c r="U17" s="2"/>
      <c r="V17" s="2"/>
      <c r="W17" s="2"/>
      <c r="X17" s="2"/>
      <c r="Y17" s="2"/>
      <c r="Z17" s="2"/>
    </row>
    <row r="18" spans="2:26" ht="15" customHeight="1" x14ac:dyDescent="0.25">
      <c r="B18" s="365" t="s">
        <v>10</v>
      </c>
      <c r="C18" s="19"/>
      <c r="D18" s="19"/>
      <c r="E18" s="19"/>
      <c r="F18" s="19"/>
      <c r="G18" s="19"/>
      <c r="H18" s="19"/>
      <c r="I18" s="19"/>
      <c r="J18" s="19"/>
      <c r="K18" s="19"/>
      <c r="L18" s="19"/>
      <c r="M18" s="19"/>
      <c r="N18" s="19"/>
      <c r="O18" s="19"/>
      <c r="P18" s="670"/>
      <c r="Q18" s="662"/>
      <c r="R18" s="537"/>
      <c r="S18" s="537"/>
      <c r="T18" s="537"/>
      <c r="U18" s="2"/>
      <c r="V18" s="2"/>
      <c r="W18" s="2"/>
      <c r="X18" s="2"/>
      <c r="Y18" s="2"/>
      <c r="Z18" s="2"/>
    </row>
    <row r="19" spans="2:26" ht="15" customHeight="1" x14ac:dyDescent="0.25">
      <c r="B19" s="365"/>
      <c r="C19" s="19" t="s">
        <v>8</v>
      </c>
      <c r="D19" s="19"/>
      <c r="E19" s="19"/>
      <c r="F19" s="19"/>
      <c r="G19" s="19"/>
      <c r="H19" s="19"/>
      <c r="I19" s="19"/>
      <c r="J19" s="19"/>
      <c r="K19" s="19"/>
      <c r="L19" s="19"/>
      <c r="M19" s="19"/>
      <c r="N19" s="19"/>
      <c r="O19" s="19"/>
      <c r="P19" s="668">
        <v>3</v>
      </c>
      <c r="Q19" s="660"/>
      <c r="R19" s="401"/>
      <c r="S19" s="401"/>
      <c r="T19" s="401"/>
      <c r="U19" s="2"/>
      <c r="V19" s="2"/>
      <c r="W19" s="2"/>
      <c r="X19" s="2"/>
      <c r="Y19" s="2"/>
      <c r="Z19" s="2"/>
    </row>
    <row r="20" spans="2:26" ht="15" customHeight="1" x14ac:dyDescent="0.25">
      <c r="B20" s="365"/>
      <c r="C20" s="19" t="s">
        <v>9</v>
      </c>
      <c r="D20" s="19"/>
      <c r="E20" s="19"/>
      <c r="F20" s="19"/>
      <c r="G20" s="19"/>
      <c r="H20" s="19"/>
      <c r="I20" s="19"/>
      <c r="J20" s="19"/>
      <c r="K20" s="19"/>
      <c r="L20" s="19"/>
      <c r="M20" s="19"/>
      <c r="N20" s="19"/>
      <c r="O20" s="19"/>
      <c r="P20" s="669">
        <v>4</v>
      </c>
      <c r="Q20" s="664"/>
      <c r="R20" s="401"/>
      <c r="S20" s="401"/>
      <c r="T20" s="401"/>
      <c r="U20" s="2"/>
      <c r="V20" s="2"/>
      <c r="W20" s="2"/>
      <c r="X20" s="2"/>
      <c r="Y20" s="2"/>
      <c r="Z20" s="2"/>
    </row>
    <row r="21" spans="2:26" ht="15" customHeight="1" x14ac:dyDescent="0.25">
      <c r="B21" s="365" t="s">
        <v>11</v>
      </c>
      <c r="C21" s="19"/>
      <c r="D21" s="19"/>
      <c r="E21" s="19"/>
      <c r="F21" s="19"/>
      <c r="G21" s="19"/>
      <c r="H21" s="19"/>
      <c r="I21" s="19"/>
      <c r="J21" s="19"/>
      <c r="K21" s="19"/>
      <c r="L21" s="19"/>
      <c r="M21" s="19"/>
      <c r="N21" s="19"/>
      <c r="O21" s="19"/>
      <c r="P21" s="669">
        <v>5</v>
      </c>
      <c r="Q21" s="664"/>
      <c r="R21" s="401"/>
      <c r="S21" s="401"/>
      <c r="T21" s="401"/>
      <c r="U21" s="2"/>
      <c r="V21" s="2"/>
      <c r="W21" s="2"/>
      <c r="X21" s="2"/>
      <c r="Y21" s="2"/>
      <c r="Z21" s="2"/>
    </row>
    <row r="22" spans="2:26" ht="15" customHeight="1" x14ac:dyDescent="0.25">
      <c r="B22" s="365" t="s">
        <v>12</v>
      </c>
      <c r="C22" s="19"/>
      <c r="D22" s="19"/>
      <c r="E22" s="19"/>
      <c r="F22" s="19"/>
      <c r="G22" s="19"/>
      <c r="H22" s="19"/>
      <c r="I22" s="19"/>
      <c r="J22" s="19"/>
      <c r="K22" s="19"/>
      <c r="L22" s="19"/>
      <c r="M22" s="19"/>
      <c r="N22" s="19"/>
      <c r="O22" s="19"/>
      <c r="P22" s="669">
        <v>6</v>
      </c>
      <c r="Q22" s="664"/>
      <c r="R22" s="401"/>
      <c r="S22" s="401"/>
      <c r="T22" s="401"/>
      <c r="U22" s="2"/>
      <c r="V22" s="2"/>
      <c r="W22" s="2"/>
      <c r="X22" s="2"/>
      <c r="Y22" s="2"/>
      <c r="Z22" s="2"/>
    </row>
    <row r="23" spans="2:26" ht="15" customHeight="1" x14ac:dyDescent="0.25">
      <c r="B23" s="365" t="s">
        <v>13</v>
      </c>
      <c r="C23" s="19"/>
      <c r="D23" s="19"/>
      <c r="E23" s="19"/>
      <c r="F23" s="19"/>
      <c r="G23" s="19"/>
      <c r="H23" s="19"/>
      <c r="I23" s="19"/>
      <c r="J23" s="19"/>
      <c r="K23" s="19"/>
      <c r="L23" s="19"/>
      <c r="M23" s="19"/>
      <c r="N23" s="19"/>
      <c r="O23" s="19"/>
      <c r="P23" s="669">
        <v>7</v>
      </c>
      <c r="Q23" s="664"/>
      <c r="R23" s="401"/>
      <c r="S23" s="401"/>
      <c r="T23" s="401"/>
      <c r="U23" s="2"/>
      <c r="V23" s="2"/>
      <c r="W23" s="2"/>
      <c r="X23" s="2"/>
      <c r="Y23" s="2"/>
      <c r="Z23" s="2"/>
    </row>
    <row r="24" spans="2:26" ht="15" customHeight="1" x14ac:dyDescent="0.25">
      <c r="B24" s="365" t="s">
        <v>14</v>
      </c>
      <c r="C24" s="19"/>
      <c r="D24" s="19"/>
      <c r="E24" s="19"/>
      <c r="F24" s="19"/>
      <c r="G24" s="19"/>
      <c r="H24" s="19"/>
      <c r="I24" s="19"/>
      <c r="J24" s="19"/>
      <c r="K24" s="19"/>
      <c r="L24" s="19"/>
      <c r="M24" s="19"/>
      <c r="N24" s="19"/>
      <c r="O24" s="19"/>
      <c r="P24" s="669">
        <v>8</v>
      </c>
      <c r="Q24" s="664"/>
      <c r="R24" s="401"/>
      <c r="S24" s="401"/>
      <c r="T24" s="401"/>
      <c r="U24" s="2"/>
      <c r="V24" s="2"/>
      <c r="W24" s="2"/>
      <c r="X24" s="2"/>
      <c r="Y24" s="2"/>
      <c r="Z24" s="2"/>
    </row>
    <row r="25" spans="2:26" ht="15" customHeight="1" x14ac:dyDescent="0.25">
      <c r="B25" s="365" t="s">
        <v>15</v>
      </c>
      <c r="C25" s="19"/>
      <c r="D25" s="19"/>
      <c r="E25" s="19"/>
      <c r="F25" s="19"/>
      <c r="G25" s="19"/>
      <c r="H25" s="19"/>
      <c r="I25" s="19"/>
      <c r="J25" s="19"/>
      <c r="K25" s="19"/>
      <c r="L25" s="19"/>
      <c r="M25" s="19"/>
      <c r="N25" s="19"/>
      <c r="O25" s="19"/>
      <c r="P25" s="669">
        <v>9</v>
      </c>
      <c r="Q25" s="664"/>
      <c r="R25" s="401"/>
      <c r="S25" s="401"/>
      <c r="T25" s="401"/>
      <c r="U25" s="2"/>
      <c r="V25" s="2"/>
      <c r="W25" s="2"/>
      <c r="X25" s="2"/>
      <c r="Y25" s="2"/>
      <c r="Z25" s="2"/>
    </row>
    <row r="26" spans="2:26" ht="15" customHeight="1" x14ac:dyDescent="0.25">
      <c r="B26" s="365"/>
      <c r="C26" s="19"/>
      <c r="D26" s="19"/>
      <c r="E26" s="19"/>
      <c r="F26" s="19"/>
      <c r="G26" s="19"/>
      <c r="H26" s="19"/>
      <c r="I26" s="19"/>
      <c r="J26" s="19"/>
      <c r="K26" s="19"/>
      <c r="L26" s="19"/>
      <c r="M26" s="19"/>
      <c r="N26" s="19"/>
      <c r="O26" s="19"/>
      <c r="P26" s="382"/>
      <c r="Q26" s="383"/>
      <c r="R26" s="384"/>
      <c r="S26" s="384"/>
      <c r="T26" s="172"/>
      <c r="U26" s="2"/>
      <c r="V26" s="2"/>
      <c r="W26" s="2"/>
      <c r="X26" s="2"/>
      <c r="Y26" s="2"/>
      <c r="Z26" s="2"/>
    </row>
    <row r="27" spans="2:26" ht="15" customHeight="1" x14ac:dyDescent="0.3">
      <c r="B27" s="326" t="s">
        <v>16</v>
      </c>
      <c r="C27" s="19"/>
      <c r="D27" s="19"/>
      <c r="E27" s="19"/>
      <c r="F27" s="19"/>
      <c r="G27" s="19"/>
      <c r="H27" s="19"/>
      <c r="I27" s="19"/>
      <c r="J27" s="19"/>
      <c r="K27" s="19"/>
      <c r="L27" s="19"/>
      <c r="M27" s="19"/>
      <c r="N27" s="19"/>
      <c r="O27" s="19"/>
      <c r="P27" s="365"/>
      <c r="Q27" s="19"/>
      <c r="R27" s="95"/>
      <c r="S27" s="95"/>
      <c r="T27" s="173"/>
      <c r="U27" s="2"/>
      <c r="V27" s="2"/>
      <c r="W27" s="2"/>
      <c r="X27" s="2"/>
      <c r="Y27" s="2"/>
      <c r="Z27" s="2"/>
    </row>
    <row r="28" spans="2:26" ht="15" customHeight="1" x14ac:dyDescent="0.25">
      <c r="B28" s="365" t="s">
        <v>7</v>
      </c>
      <c r="C28" s="19"/>
      <c r="D28" s="19"/>
      <c r="E28" s="19"/>
      <c r="F28" s="19"/>
      <c r="G28" s="19"/>
      <c r="H28" s="19"/>
      <c r="I28" s="19"/>
      <c r="J28" s="19"/>
      <c r="K28" s="19"/>
      <c r="L28" s="19"/>
      <c r="M28" s="19"/>
      <c r="N28" s="19"/>
      <c r="O28" s="19"/>
      <c r="P28" s="808"/>
      <c r="Q28" s="809"/>
      <c r="R28" s="123"/>
      <c r="S28" s="123"/>
      <c r="T28" s="171"/>
      <c r="U28" s="2"/>
      <c r="V28" s="2"/>
      <c r="W28" s="2"/>
      <c r="X28" s="2"/>
      <c r="Y28" s="2"/>
      <c r="Z28" s="2"/>
    </row>
    <row r="29" spans="2:26" ht="15" customHeight="1" x14ac:dyDescent="0.25">
      <c r="B29" s="365"/>
      <c r="C29" s="19" t="s">
        <v>8</v>
      </c>
      <c r="D29" s="19"/>
      <c r="E29" s="19"/>
      <c r="F29" s="19"/>
      <c r="G29" s="19"/>
      <c r="H29" s="19"/>
      <c r="I29" s="19"/>
      <c r="J29" s="19"/>
      <c r="K29" s="19"/>
      <c r="L29" s="19"/>
      <c r="M29" s="19"/>
      <c r="N29" s="19"/>
      <c r="O29" s="19"/>
      <c r="P29" s="669">
        <v>10</v>
      </c>
      <c r="Q29" s="664"/>
      <c r="R29" s="401"/>
      <c r="S29" s="401"/>
      <c r="T29" s="401"/>
      <c r="U29" s="2"/>
      <c r="V29" s="2"/>
      <c r="W29" s="2"/>
      <c r="X29" s="2"/>
      <c r="Y29" s="2"/>
      <c r="Z29" s="2"/>
    </row>
    <row r="30" spans="2:26" ht="15" customHeight="1" x14ac:dyDescent="0.25">
      <c r="B30" s="365"/>
      <c r="C30" s="19" t="s">
        <v>9</v>
      </c>
      <c r="D30" s="19"/>
      <c r="E30" s="19"/>
      <c r="F30" s="19"/>
      <c r="G30" s="19"/>
      <c r="H30" s="19"/>
      <c r="I30" s="19"/>
      <c r="J30" s="19"/>
      <c r="K30" s="19"/>
      <c r="L30" s="19"/>
      <c r="M30" s="19"/>
      <c r="N30" s="19"/>
      <c r="O30" s="19"/>
      <c r="P30" s="669">
        <v>11</v>
      </c>
      <c r="Q30" s="664"/>
      <c r="R30" s="401"/>
      <c r="S30" s="401"/>
      <c r="T30" s="401"/>
      <c r="U30" s="2"/>
      <c r="V30" s="2"/>
      <c r="W30" s="2"/>
      <c r="X30" s="2"/>
      <c r="Y30" s="2"/>
      <c r="Z30" s="2"/>
    </row>
    <row r="31" spans="2:26" ht="15" customHeight="1" x14ac:dyDescent="0.25">
      <c r="B31" s="365" t="s">
        <v>10</v>
      </c>
      <c r="C31" s="19"/>
      <c r="D31" s="19"/>
      <c r="E31" s="19"/>
      <c r="F31" s="19"/>
      <c r="G31" s="19"/>
      <c r="H31" s="19"/>
      <c r="I31" s="19"/>
      <c r="J31" s="19"/>
      <c r="K31" s="19"/>
      <c r="L31" s="19"/>
      <c r="M31" s="19"/>
      <c r="N31" s="19"/>
      <c r="O31" s="19"/>
      <c r="P31" s="670"/>
      <c r="Q31" s="662"/>
      <c r="R31" s="537"/>
      <c r="S31" s="537"/>
      <c r="T31" s="537"/>
      <c r="U31" s="2"/>
      <c r="V31" s="2"/>
      <c r="W31" s="2"/>
      <c r="X31" s="2"/>
      <c r="Y31" s="2"/>
      <c r="Z31" s="2"/>
    </row>
    <row r="32" spans="2:26" ht="15" customHeight="1" x14ac:dyDescent="0.25">
      <c r="B32" s="365"/>
      <c r="C32" s="19" t="s">
        <v>8</v>
      </c>
      <c r="D32" s="19"/>
      <c r="E32" s="19"/>
      <c r="F32" s="19"/>
      <c r="G32" s="19"/>
      <c r="H32" s="19"/>
      <c r="I32" s="19"/>
      <c r="J32" s="19"/>
      <c r="K32" s="19"/>
      <c r="L32" s="19"/>
      <c r="M32" s="19"/>
      <c r="N32" s="19"/>
      <c r="O32" s="19"/>
      <c r="P32" s="668">
        <v>12</v>
      </c>
      <c r="Q32" s="660"/>
      <c r="R32" s="401"/>
      <c r="S32" s="401"/>
      <c r="T32" s="401"/>
      <c r="U32" s="2"/>
      <c r="V32" s="2"/>
      <c r="W32" s="2"/>
      <c r="X32" s="2"/>
      <c r="Y32" s="2"/>
      <c r="Z32" s="2"/>
    </row>
    <row r="33" spans="2:30" ht="15" customHeight="1" x14ac:dyDescent="0.25">
      <c r="B33" s="365"/>
      <c r="C33" s="19" t="s">
        <v>9</v>
      </c>
      <c r="D33" s="19"/>
      <c r="E33" s="19"/>
      <c r="F33" s="19"/>
      <c r="G33" s="19"/>
      <c r="H33" s="19"/>
      <c r="I33" s="19"/>
      <c r="J33" s="19"/>
      <c r="K33" s="19"/>
      <c r="L33" s="19"/>
      <c r="M33" s="19"/>
      <c r="N33" s="19"/>
      <c r="O33" s="19"/>
      <c r="P33" s="669">
        <v>13</v>
      </c>
      <c r="Q33" s="664"/>
      <c r="R33" s="401"/>
      <c r="S33" s="401"/>
      <c r="T33" s="401"/>
      <c r="U33" s="2"/>
      <c r="V33" s="2"/>
      <c r="W33" s="2"/>
      <c r="X33" s="2"/>
      <c r="Y33" s="2"/>
      <c r="Z33" s="2"/>
    </row>
    <row r="34" spans="2:30" ht="15" customHeight="1" x14ac:dyDescent="0.25">
      <c r="B34" s="365" t="s">
        <v>11</v>
      </c>
      <c r="C34" s="19"/>
      <c r="D34" s="19"/>
      <c r="E34" s="19"/>
      <c r="F34" s="19"/>
      <c r="G34" s="19"/>
      <c r="H34" s="19"/>
      <c r="I34" s="19"/>
      <c r="J34" s="19"/>
      <c r="K34" s="19"/>
      <c r="L34" s="19"/>
      <c r="M34" s="19"/>
      <c r="N34" s="19"/>
      <c r="O34" s="19"/>
      <c r="P34" s="669">
        <v>14</v>
      </c>
      <c r="Q34" s="664"/>
      <c r="R34" s="401"/>
      <c r="S34" s="401"/>
      <c r="T34" s="401"/>
      <c r="U34" s="2"/>
      <c r="V34" s="2"/>
      <c r="W34" s="2"/>
      <c r="X34" s="2"/>
      <c r="Y34" s="2"/>
      <c r="Z34" s="2"/>
    </row>
    <row r="35" spans="2:30" ht="15" customHeight="1" x14ac:dyDescent="0.25">
      <c r="B35" s="365" t="s">
        <v>12</v>
      </c>
      <c r="C35" s="19"/>
      <c r="D35" s="19"/>
      <c r="E35" s="19"/>
      <c r="F35" s="19"/>
      <c r="G35" s="19"/>
      <c r="H35" s="19"/>
      <c r="I35" s="19"/>
      <c r="J35" s="19"/>
      <c r="K35" s="19"/>
      <c r="L35" s="19"/>
      <c r="M35" s="19"/>
      <c r="N35" s="19"/>
      <c r="O35" s="19"/>
      <c r="P35" s="669">
        <v>15</v>
      </c>
      <c r="Q35" s="664"/>
      <c r="R35" s="401"/>
      <c r="S35" s="401"/>
      <c r="T35" s="401"/>
      <c r="U35" s="2"/>
      <c r="V35" s="2"/>
      <c r="W35" s="2"/>
      <c r="X35" s="2"/>
      <c r="Y35" s="2"/>
      <c r="Z35" s="2"/>
    </row>
    <row r="36" spans="2:30" ht="15" customHeight="1" x14ac:dyDescent="0.25">
      <c r="B36" s="365" t="s">
        <v>13</v>
      </c>
      <c r="C36" s="19"/>
      <c r="D36" s="19"/>
      <c r="E36" s="19"/>
      <c r="F36" s="19"/>
      <c r="G36" s="19"/>
      <c r="H36" s="19"/>
      <c r="I36" s="19"/>
      <c r="J36" s="19"/>
      <c r="K36" s="19"/>
      <c r="L36" s="19"/>
      <c r="M36" s="19"/>
      <c r="N36" s="19"/>
      <c r="O36" s="19"/>
      <c r="P36" s="669">
        <v>16</v>
      </c>
      <c r="Q36" s="664"/>
      <c r="R36" s="401"/>
      <c r="S36" s="401"/>
      <c r="T36" s="401"/>
      <c r="U36" s="2"/>
      <c r="V36" s="2"/>
      <c r="W36" s="2"/>
      <c r="X36" s="2"/>
      <c r="Y36" s="2"/>
      <c r="Z36" s="2"/>
    </row>
    <row r="37" spans="2:30" ht="15" customHeight="1" x14ac:dyDescent="0.25">
      <c r="B37" s="365" t="s">
        <v>14</v>
      </c>
      <c r="C37" s="19"/>
      <c r="D37" s="19"/>
      <c r="E37" s="19"/>
      <c r="F37" s="19"/>
      <c r="G37" s="19"/>
      <c r="H37" s="19"/>
      <c r="I37" s="19"/>
      <c r="J37" s="19"/>
      <c r="K37" s="19"/>
      <c r="L37" s="19"/>
      <c r="M37" s="19"/>
      <c r="N37" s="19"/>
      <c r="O37" s="19"/>
      <c r="P37" s="669">
        <v>17</v>
      </c>
      <c r="Q37" s="664"/>
      <c r="R37" s="401"/>
      <c r="S37" s="401"/>
      <c r="T37" s="401"/>
      <c r="U37" s="2"/>
      <c r="V37" s="2"/>
      <c r="W37" s="2"/>
      <c r="X37" s="2"/>
      <c r="Y37" s="2"/>
      <c r="Z37" s="2"/>
    </row>
    <row r="38" spans="2:30" ht="15" customHeight="1" x14ac:dyDescent="0.25">
      <c r="B38" s="365" t="s">
        <v>17</v>
      </c>
      <c r="C38" s="19"/>
      <c r="D38" s="19"/>
      <c r="E38" s="19"/>
      <c r="F38" s="19"/>
      <c r="G38" s="19"/>
      <c r="H38" s="19"/>
      <c r="I38" s="19"/>
      <c r="J38" s="19"/>
      <c r="K38" s="19"/>
      <c r="L38" s="19"/>
      <c r="M38" s="19"/>
      <c r="N38" s="19"/>
      <c r="O38" s="19"/>
      <c r="P38" s="670">
        <v>18</v>
      </c>
      <c r="Q38" s="662"/>
      <c r="R38" s="401"/>
      <c r="S38" s="401"/>
      <c r="T38" s="401"/>
      <c r="U38" s="2"/>
      <c r="V38" s="2"/>
      <c r="W38" s="2"/>
      <c r="X38" s="2"/>
      <c r="Y38" s="2"/>
      <c r="Z38" s="2"/>
    </row>
    <row r="39" spans="2:30" ht="15" customHeight="1" x14ac:dyDescent="0.25">
      <c r="B39" s="541" t="s">
        <v>18</v>
      </c>
      <c r="C39" s="540"/>
      <c r="D39" s="540"/>
      <c r="E39" s="540"/>
      <c r="F39" s="542"/>
      <c r="G39" s="526"/>
      <c r="H39" s="37"/>
      <c r="I39" s="37"/>
      <c r="J39" s="37"/>
      <c r="K39" s="37"/>
      <c r="L39" s="37"/>
      <c r="M39" s="37"/>
      <c r="N39" s="37"/>
      <c r="O39" s="543"/>
      <c r="P39" s="664">
        <v>19</v>
      </c>
      <c r="Q39" s="665"/>
      <c r="R39" s="92"/>
      <c r="S39" s="92"/>
      <c r="T39" s="92"/>
      <c r="U39" s="19"/>
      <c r="V39" s="2"/>
      <c r="W39" s="2"/>
      <c r="X39" s="2"/>
      <c r="Y39" s="2"/>
      <c r="Z39" s="2"/>
    </row>
    <row r="40" spans="2:30" ht="20.25" customHeight="1" x14ac:dyDescent="0.5">
      <c r="B40" s="370"/>
      <c r="C40" s="35"/>
      <c r="D40" s="35"/>
      <c r="E40" s="35"/>
      <c r="F40" s="35"/>
      <c r="G40" s="35"/>
      <c r="H40" s="19"/>
      <c r="I40" s="19"/>
      <c r="J40" s="19"/>
      <c r="K40" s="19"/>
      <c r="L40" s="19"/>
      <c r="M40" s="19"/>
      <c r="N40" s="19"/>
      <c r="O40" s="19"/>
      <c r="R40" s="95"/>
      <c r="S40" s="95"/>
      <c r="T40" s="96"/>
      <c r="U40" s="96"/>
      <c r="V40" s="95"/>
      <c r="W40" s="95"/>
      <c r="X40" s="96"/>
      <c r="Y40" s="96"/>
      <c r="Z40" s="95"/>
      <c r="AA40" s="95"/>
      <c r="AB40" s="96"/>
      <c r="AC40" s="96"/>
      <c r="AD40" s="19"/>
    </row>
    <row r="41" spans="2:30" ht="39" x14ac:dyDescent="0.3">
      <c r="B41" s="370" t="s">
        <v>512</v>
      </c>
      <c r="C41" s="19"/>
      <c r="D41" s="19"/>
      <c r="E41" s="19"/>
      <c r="F41" s="19"/>
      <c r="G41" s="19"/>
      <c r="H41" s="19"/>
      <c r="I41" s="19"/>
      <c r="J41" s="19"/>
      <c r="K41" s="19"/>
      <c r="L41" s="19"/>
      <c r="M41" s="19"/>
      <c r="N41" s="19"/>
      <c r="O41" s="19"/>
      <c r="Q41" s="4"/>
      <c r="R41" s="538" t="s">
        <v>224</v>
      </c>
      <c r="S41" s="538" t="s">
        <v>225</v>
      </c>
      <c r="T41" s="538" t="s">
        <v>226</v>
      </c>
      <c r="U41" s="2"/>
      <c r="V41" s="2"/>
      <c r="W41" s="2"/>
      <c r="X41" s="2"/>
      <c r="Y41" s="2"/>
      <c r="Z41" s="2"/>
    </row>
    <row r="42" spans="2:30" x14ac:dyDescent="0.25">
      <c r="B42" s="801" t="s">
        <v>3</v>
      </c>
      <c r="C42" s="801"/>
      <c r="D42" s="801"/>
      <c r="E42" s="801"/>
      <c r="F42" s="801"/>
      <c r="G42" s="801"/>
      <c r="H42" s="801"/>
      <c r="I42" s="801"/>
      <c r="J42" s="801"/>
      <c r="K42" s="801"/>
      <c r="L42" s="801"/>
      <c r="M42" s="801"/>
      <c r="N42" s="801"/>
      <c r="O42" s="801"/>
      <c r="P42" s="802" t="s">
        <v>4</v>
      </c>
      <c r="Q42" s="803"/>
      <c r="R42" s="806" t="s">
        <v>227</v>
      </c>
      <c r="S42" s="806" t="s">
        <v>227</v>
      </c>
      <c r="T42" s="806" t="s">
        <v>227</v>
      </c>
      <c r="U42" s="2"/>
      <c r="V42" s="2"/>
      <c r="W42" s="2"/>
      <c r="X42" s="2"/>
      <c r="Y42" s="2"/>
      <c r="Z42" s="2"/>
    </row>
    <row r="43" spans="2:30" x14ac:dyDescent="0.25">
      <c r="B43" s="801"/>
      <c r="C43" s="801"/>
      <c r="D43" s="801"/>
      <c r="E43" s="801"/>
      <c r="F43" s="801"/>
      <c r="G43" s="801"/>
      <c r="H43" s="801"/>
      <c r="I43" s="801"/>
      <c r="J43" s="801"/>
      <c r="K43" s="801"/>
      <c r="L43" s="801"/>
      <c r="M43" s="801"/>
      <c r="N43" s="801"/>
      <c r="O43" s="801"/>
      <c r="P43" s="802"/>
      <c r="Q43" s="803"/>
      <c r="R43" s="806"/>
      <c r="S43" s="806"/>
      <c r="T43" s="806"/>
      <c r="U43" s="2"/>
      <c r="V43" s="2"/>
      <c r="W43" s="2"/>
      <c r="X43" s="2"/>
      <c r="Y43" s="2"/>
      <c r="Z43" s="2"/>
    </row>
    <row r="44" spans="2:30" ht="18.75" customHeight="1" x14ac:dyDescent="0.25">
      <c r="B44" s="365" t="s">
        <v>7</v>
      </c>
      <c r="C44" s="19"/>
      <c r="D44" s="19"/>
      <c r="E44" s="19"/>
      <c r="F44" s="19"/>
      <c r="G44" s="19"/>
      <c r="H44" s="19"/>
      <c r="I44" s="19"/>
      <c r="J44" s="19"/>
      <c r="K44" s="19"/>
      <c r="L44" s="19"/>
      <c r="M44" s="19"/>
      <c r="N44" s="19"/>
      <c r="O44" s="388"/>
      <c r="P44" s="666"/>
      <c r="Q44" s="667"/>
      <c r="R44" s="537"/>
      <c r="S44" s="537"/>
      <c r="T44" s="537"/>
      <c r="U44" s="2"/>
      <c r="V44" s="2"/>
      <c r="W44" s="2"/>
      <c r="X44" s="2"/>
      <c r="Y44" s="2"/>
      <c r="Z44" s="2"/>
    </row>
    <row r="45" spans="2:30" ht="18.75" customHeight="1" x14ac:dyDescent="0.25">
      <c r="B45" s="365"/>
      <c r="C45" s="19" t="s">
        <v>8</v>
      </c>
      <c r="D45" s="19"/>
      <c r="E45" s="19"/>
      <c r="F45" s="19"/>
      <c r="G45" s="19"/>
      <c r="H45" s="19"/>
      <c r="I45" s="19"/>
      <c r="J45" s="19"/>
      <c r="K45" s="19"/>
      <c r="L45" s="19"/>
      <c r="M45" s="19"/>
      <c r="N45" s="19"/>
      <c r="O45" s="388"/>
      <c r="P45" s="668">
        <v>1</v>
      </c>
      <c r="Q45" s="660"/>
      <c r="R45" s="545"/>
      <c r="S45" s="545"/>
      <c r="T45" s="545"/>
      <c r="U45" s="2"/>
      <c r="V45" s="2"/>
      <c r="W45" s="2"/>
      <c r="X45" s="2"/>
      <c r="Y45" s="2"/>
      <c r="Z45" s="2"/>
    </row>
    <row r="46" spans="2:30" ht="18.75" customHeight="1" x14ac:dyDescent="0.25">
      <c r="B46" s="365"/>
      <c r="C46" s="19" t="s">
        <v>9</v>
      </c>
      <c r="D46" s="19"/>
      <c r="E46" s="19"/>
      <c r="F46" s="19"/>
      <c r="G46" s="19"/>
      <c r="H46" s="19"/>
      <c r="I46" s="19"/>
      <c r="J46" s="19"/>
      <c r="K46" s="19"/>
      <c r="L46" s="19"/>
      <c r="M46" s="19"/>
      <c r="N46" s="19"/>
      <c r="O46" s="388"/>
      <c r="P46" s="669">
        <v>2</v>
      </c>
      <c r="Q46" s="664"/>
      <c r="R46" s="546"/>
      <c r="S46" s="546"/>
      <c r="T46" s="546"/>
      <c r="U46" s="2"/>
      <c r="V46" s="2"/>
      <c r="W46" s="2"/>
      <c r="X46" s="2"/>
      <c r="Y46" s="2"/>
      <c r="Z46" s="2"/>
    </row>
    <row r="47" spans="2:30" ht="18.75" customHeight="1" x14ac:dyDescent="0.25">
      <c r="B47" s="365" t="s">
        <v>10</v>
      </c>
      <c r="C47" s="19"/>
      <c r="D47" s="19"/>
      <c r="E47" s="19"/>
      <c r="F47" s="19"/>
      <c r="G47" s="19"/>
      <c r="H47" s="19"/>
      <c r="I47" s="19"/>
      <c r="J47" s="19"/>
      <c r="K47" s="19"/>
      <c r="L47" s="19"/>
      <c r="M47" s="19"/>
      <c r="N47" s="19"/>
      <c r="O47" s="388"/>
      <c r="P47" s="670"/>
      <c r="Q47" s="662"/>
      <c r="R47" s="537"/>
      <c r="S47" s="537"/>
      <c r="T47" s="537"/>
      <c r="U47" s="2"/>
      <c r="V47" s="2"/>
      <c r="W47" s="2"/>
      <c r="X47" s="2"/>
      <c r="Y47" s="2"/>
      <c r="Z47" s="2"/>
    </row>
    <row r="48" spans="2:30" ht="18.75" customHeight="1" x14ac:dyDescent="0.25">
      <c r="B48" s="365"/>
      <c r="C48" s="19" t="s">
        <v>8</v>
      </c>
      <c r="D48" s="19"/>
      <c r="E48" s="19"/>
      <c r="F48" s="19"/>
      <c r="G48" s="19"/>
      <c r="H48" s="19"/>
      <c r="I48" s="19"/>
      <c r="J48" s="19"/>
      <c r="K48" s="19"/>
      <c r="L48" s="19"/>
      <c r="M48" s="19"/>
      <c r="N48" s="19"/>
      <c r="O48" s="388"/>
      <c r="P48" s="668">
        <v>3</v>
      </c>
      <c r="Q48" s="660"/>
      <c r="R48" s="546"/>
      <c r="S48" s="546"/>
      <c r="T48" s="546"/>
      <c r="U48" s="2"/>
      <c r="V48" s="2"/>
      <c r="W48" s="2"/>
      <c r="X48" s="2"/>
      <c r="Y48" s="2"/>
      <c r="Z48" s="2"/>
    </row>
    <row r="49" spans="2:26" ht="18.75" customHeight="1" x14ac:dyDescent="0.25">
      <c r="B49" s="365"/>
      <c r="C49" s="19" t="s">
        <v>9</v>
      </c>
      <c r="D49" s="19"/>
      <c r="E49" s="19"/>
      <c r="F49" s="19"/>
      <c r="G49" s="19"/>
      <c r="H49" s="19"/>
      <c r="I49" s="19"/>
      <c r="J49" s="19"/>
      <c r="K49" s="19"/>
      <c r="L49" s="19"/>
      <c r="M49" s="19"/>
      <c r="N49" s="19"/>
      <c r="O49" s="388"/>
      <c r="P49" s="669">
        <v>4</v>
      </c>
      <c r="Q49" s="664"/>
      <c r="R49" s="546"/>
      <c r="S49" s="546"/>
      <c r="T49" s="546"/>
      <c r="U49" s="2"/>
      <c r="V49" s="2"/>
      <c r="W49" s="2"/>
      <c r="X49" s="2"/>
      <c r="Y49" s="2"/>
      <c r="Z49" s="2"/>
    </row>
    <row r="50" spans="2:26" ht="18.75" customHeight="1" x14ac:dyDescent="0.25">
      <c r="B50" s="365" t="s">
        <v>11</v>
      </c>
      <c r="C50" s="19"/>
      <c r="D50" s="19"/>
      <c r="E50" s="19"/>
      <c r="F50" s="19"/>
      <c r="G50" s="19"/>
      <c r="H50" s="19"/>
      <c r="I50" s="19"/>
      <c r="J50" s="19"/>
      <c r="K50" s="19"/>
      <c r="L50" s="19"/>
      <c r="M50" s="19"/>
      <c r="N50" s="19"/>
      <c r="O50" s="388"/>
      <c r="P50" s="669">
        <v>5</v>
      </c>
      <c r="Q50" s="664"/>
      <c r="R50" s="546"/>
      <c r="S50" s="546"/>
      <c r="T50" s="546"/>
      <c r="U50" s="2"/>
      <c r="V50" s="2"/>
      <c r="W50" s="2"/>
      <c r="X50" s="2"/>
      <c r="Y50" s="2"/>
      <c r="Z50" s="2"/>
    </row>
    <row r="51" spans="2:26" ht="18.75" customHeight="1" x14ac:dyDescent="0.25">
      <c r="B51" s="365" t="s">
        <v>12</v>
      </c>
      <c r="C51" s="19"/>
      <c r="D51" s="19"/>
      <c r="E51" s="19"/>
      <c r="F51" s="19"/>
      <c r="G51" s="19"/>
      <c r="H51" s="19"/>
      <c r="I51" s="19"/>
      <c r="J51" s="19"/>
      <c r="K51" s="19"/>
      <c r="L51" s="19"/>
      <c r="M51" s="19"/>
      <c r="N51" s="19"/>
      <c r="O51" s="388"/>
      <c r="P51" s="669">
        <v>6</v>
      </c>
      <c r="Q51" s="664"/>
      <c r="R51" s="546"/>
      <c r="S51" s="546"/>
      <c r="T51" s="546"/>
      <c r="U51" s="2"/>
      <c r="V51" s="2"/>
      <c r="W51" s="2"/>
      <c r="X51" s="2"/>
      <c r="Y51" s="2"/>
      <c r="Z51" s="2"/>
    </row>
    <row r="52" spans="2:26" ht="18.75" customHeight="1" x14ac:dyDescent="0.25">
      <c r="B52" s="365" t="s">
        <v>13</v>
      </c>
      <c r="C52" s="19"/>
      <c r="D52" s="19"/>
      <c r="E52" s="19"/>
      <c r="F52" s="19"/>
      <c r="G52" s="19"/>
      <c r="H52" s="19"/>
      <c r="I52" s="19"/>
      <c r="J52" s="19"/>
      <c r="K52" s="19"/>
      <c r="L52" s="19"/>
      <c r="M52" s="19"/>
      <c r="N52" s="19"/>
      <c r="O52" s="388"/>
      <c r="P52" s="669">
        <v>7</v>
      </c>
      <c r="Q52" s="664"/>
      <c r="R52" s="546"/>
      <c r="S52" s="546"/>
      <c r="T52" s="546"/>
      <c r="U52" s="2"/>
      <c r="V52" s="2"/>
      <c r="W52" s="2"/>
      <c r="X52" s="2"/>
      <c r="Y52" s="2"/>
      <c r="Z52" s="2"/>
    </row>
    <row r="53" spans="2:26" ht="18.75" customHeight="1" x14ac:dyDescent="0.25">
      <c r="B53" s="365" t="s">
        <v>14</v>
      </c>
      <c r="C53" s="19"/>
      <c r="D53" s="19"/>
      <c r="E53" s="19"/>
      <c r="F53" s="19"/>
      <c r="G53" s="19"/>
      <c r="H53" s="19"/>
      <c r="I53" s="19"/>
      <c r="J53" s="19"/>
      <c r="K53" s="19"/>
      <c r="L53" s="19"/>
      <c r="M53" s="19"/>
      <c r="N53" s="19"/>
      <c r="O53" s="388"/>
      <c r="P53" s="669">
        <v>8</v>
      </c>
      <c r="Q53" s="664"/>
      <c r="R53" s="546"/>
      <c r="S53" s="546"/>
      <c r="T53" s="546"/>
      <c r="U53" s="2"/>
      <c r="V53" s="2"/>
      <c r="W53" s="2"/>
      <c r="X53" s="2"/>
      <c r="Y53" s="2"/>
      <c r="Z53" s="2"/>
    </row>
    <row r="54" spans="2:26" ht="18.75" customHeight="1" x14ac:dyDescent="0.3">
      <c r="B54" s="544" t="s">
        <v>19</v>
      </c>
      <c r="C54" s="37"/>
      <c r="D54" s="37"/>
      <c r="E54" s="37"/>
      <c r="F54" s="37"/>
      <c r="G54" s="37"/>
      <c r="H54" s="37"/>
      <c r="I54" s="37"/>
      <c r="J54" s="37"/>
      <c r="K54" s="37"/>
      <c r="L54" s="37"/>
      <c r="M54" s="37"/>
      <c r="N54" s="37"/>
      <c r="O54" s="543"/>
      <c r="P54" s="669">
        <v>9</v>
      </c>
      <c r="Q54" s="664"/>
      <c r="R54" s="546"/>
      <c r="S54" s="546"/>
      <c r="T54" s="546"/>
      <c r="U54" s="2"/>
      <c r="V54" s="2"/>
      <c r="W54" s="2"/>
      <c r="X54" s="2"/>
      <c r="Y54" s="2"/>
      <c r="Z54" s="2"/>
    </row>
    <row r="55" spans="2:26" x14ac:dyDescent="0.25">
      <c r="B55" s="19"/>
      <c r="C55" s="19"/>
      <c r="D55" s="19"/>
      <c r="E55" s="19"/>
      <c r="F55" s="19"/>
      <c r="G55" s="19"/>
      <c r="H55" s="19"/>
      <c r="I55" s="19"/>
      <c r="J55" s="19"/>
      <c r="K55" s="19"/>
      <c r="L55" s="19"/>
      <c r="M55" s="19"/>
      <c r="N55" s="19"/>
      <c r="O55" s="19"/>
      <c r="P55" s="19"/>
      <c r="Q55" s="35"/>
      <c r="R55" s="19"/>
      <c r="S55" s="2"/>
      <c r="T55" s="2"/>
      <c r="U55" s="2"/>
      <c r="V55" s="2"/>
      <c r="W55" s="2"/>
      <c r="X55" s="2"/>
      <c r="Y55" s="2"/>
      <c r="Z55" s="2"/>
    </row>
    <row r="56" spans="2:26" x14ac:dyDescent="0.25">
      <c r="B56" s="19"/>
      <c r="C56" s="19"/>
      <c r="D56" s="19"/>
      <c r="E56" s="19"/>
      <c r="F56" s="19"/>
      <c r="G56" s="19"/>
      <c r="H56" s="19"/>
      <c r="I56" s="19"/>
      <c r="J56" s="19"/>
      <c r="K56" s="19"/>
      <c r="L56" s="19"/>
      <c r="M56" s="19"/>
      <c r="N56" s="19"/>
      <c r="O56" s="19"/>
      <c r="P56" s="19"/>
      <c r="Q56" s="35"/>
      <c r="R56" s="19"/>
      <c r="S56" s="2"/>
      <c r="T56" s="2"/>
      <c r="U56" s="2"/>
      <c r="V56" s="2"/>
      <c r="W56" s="2"/>
      <c r="X56" s="2"/>
      <c r="Y56" s="2"/>
      <c r="Z56" s="2"/>
    </row>
    <row r="57" spans="2:26" x14ac:dyDescent="0.25">
      <c r="R57" s="2"/>
      <c r="S57" s="2"/>
      <c r="T57" s="2"/>
      <c r="U57" s="2"/>
      <c r="V57" s="2"/>
      <c r="W57" s="2"/>
      <c r="X57" s="2"/>
      <c r="Y57" s="2"/>
      <c r="Z57" s="2"/>
    </row>
    <row r="58" spans="2:26" x14ac:dyDescent="0.25">
      <c r="R58" s="2"/>
      <c r="S58" s="2"/>
      <c r="T58" s="2"/>
      <c r="U58" s="2"/>
      <c r="V58" s="2"/>
      <c r="W58" s="2"/>
      <c r="X58" s="2"/>
      <c r="Y58" s="2"/>
      <c r="Z58" s="2"/>
    </row>
  </sheetData>
  <mergeCells count="49">
    <mergeCell ref="R42:R43"/>
    <mergeCell ref="S42:S43"/>
    <mergeCell ref="T42:T43"/>
    <mergeCell ref="B6:F6"/>
    <mergeCell ref="H6:K6"/>
    <mergeCell ref="M6:N6"/>
    <mergeCell ref="R12:R13"/>
    <mergeCell ref="S12:S13"/>
    <mergeCell ref="P38:Q38"/>
    <mergeCell ref="P28:Q28"/>
    <mergeCell ref="P24:Q24"/>
    <mergeCell ref="P25:Q25"/>
    <mergeCell ref="T12:T13"/>
    <mergeCell ref="P14:Q14"/>
    <mergeCell ref="P17:Q17"/>
    <mergeCell ref="P18:Q18"/>
    <mergeCell ref="B2:Z2"/>
    <mergeCell ref="B12:O13"/>
    <mergeCell ref="P12:Q13"/>
    <mergeCell ref="P15:Q15"/>
    <mergeCell ref="P16:Q16"/>
    <mergeCell ref="P46:Q46"/>
    <mergeCell ref="P47:Q47"/>
    <mergeCell ref="P45:Q45"/>
    <mergeCell ref="P19:Q19"/>
    <mergeCell ref="P36:Q36"/>
    <mergeCell ref="P37:Q37"/>
    <mergeCell ref="P20:Q20"/>
    <mergeCell ref="P21:Q21"/>
    <mergeCell ref="P22:Q22"/>
    <mergeCell ref="P23:Q23"/>
    <mergeCell ref="P31:Q31"/>
    <mergeCell ref="P32:Q32"/>
    <mergeCell ref="P33:Q33"/>
    <mergeCell ref="P34:Q34"/>
    <mergeCell ref="P35:Q35"/>
    <mergeCell ref="P39:Q39"/>
    <mergeCell ref="P54:Q54"/>
    <mergeCell ref="P48:Q48"/>
    <mergeCell ref="P49:Q49"/>
    <mergeCell ref="P50:Q50"/>
    <mergeCell ref="P51:Q51"/>
    <mergeCell ref="P52:Q52"/>
    <mergeCell ref="P53:Q53"/>
    <mergeCell ref="P29:Q29"/>
    <mergeCell ref="P30:Q30"/>
    <mergeCell ref="P44:Q44"/>
    <mergeCell ref="B42:O43"/>
    <mergeCell ref="P42:Q43"/>
  </mergeCells>
  <printOptions horizontalCentered="1"/>
  <pageMargins left="0.5" right="0.5" top="0.38" bottom="0.5" header="0.28000000000000003" footer="0.5"/>
  <pageSetup paperSize="9" scale="83"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10">
    <tabColor theme="7" tint="0.59999389629810485"/>
    <pageSetUpPr fitToPage="1"/>
  </sheetPr>
  <dimension ref="A1:Y31"/>
  <sheetViews>
    <sheetView zoomScale="85" zoomScaleNormal="85" workbookViewId="0">
      <selection activeCell="W28" sqref="W28"/>
    </sheetView>
  </sheetViews>
  <sheetFormatPr defaultColWidth="8.81640625" defaultRowHeight="12.5" x14ac:dyDescent="0.25"/>
  <cols>
    <col min="1" max="1" width="1.81640625" style="18" customWidth="1"/>
    <col min="2" max="2" width="3" style="18" customWidth="1"/>
    <col min="3" max="3" width="3.81640625" style="18" customWidth="1"/>
    <col min="4" max="6" width="3" style="18" customWidth="1"/>
    <col min="7" max="7" width="5.453125" style="18" bestFit="1" customWidth="1"/>
    <col min="8" max="11" width="3" style="18" customWidth="1"/>
    <col min="12" max="13" width="3.1796875" style="18" customWidth="1"/>
    <col min="14" max="14" width="3" style="18" customWidth="1"/>
    <col min="15" max="15" width="36.1796875" style="18" customWidth="1"/>
    <col min="16" max="16" width="4.1796875" style="18" customWidth="1"/>
    <col min="17" max="17" width="3.453125" style="18" customWidth="1"/>
    <col min="18" max="23" width="28.6328125" style="94" customWidth="1"/>
    <col min="24" max="16384" width="8.81640625" style="18"/>
  </cols>
  <sheetData>
    <row r="1" spans="1:25" ht="21.75" customHeight="1" x14ac:dyDescent="0.3">
      <c r="A1" s="197"/>
      <c r="B1" s="197"/>
      <c r="C1" s="197"/>
      <c r="D1" s="197"/>
      <c r="E1" s="197"/>
      <c r="F1" s="197"/>
      <c r="G1" s="197"/>
      <c r="H1" s="197"/>
      <c r="I1" s="197"/>
      <c r="J1" s="197"/>
      <c r="K1" s="197"/>
      <c r="L1" s="197"/>
      <c r="M1" s="197"/>
      <c r="N1" s="197"/>
      <c r="O1" s="197"/>
      <c r="P1" s="197"/>
      <c r="Q1" s="197"/>
      <c r="S1" s="14" t="s">
        <v>377</v>
      </c>
      <c r="T1" s="1"/>
      <c r="U1" s="344">
        <f>'Cover Page'!F7</f>
        <v>0</v>
      </c>
      <c r="V1" s="344"/>
    </row>
    <row r="2" spans="1:25" ht="19.5" customHeight="1" x14ac:dyDescent="0.3">
      <c r="A2" s="197"/>
      <c r="B2" s="197"/>
      <c r="C2" s="197"/>
      <c r="D2" s="197"/>
      <c r="E2" s="197"/>
      <c r="F2" s="197"/>
      <c r="G2" s="197"/>
      <c r="H2" s="197"/>
      <c r="I2" s="197"/>
      <c r="J2" s="197"/>
      <c r="K2" s="197"/>
      <c r="L2" s="197"/>
      <c r="M2" s="197"/>
      <c r="N2" s="197"/>
      <c r="O2" s="197"/>
      <c r="P2" s="197"/>
      <c r="Q2" s="197"/>
      <c r="S2" s="1" t="s">
        <v>272</v>
      </c>
      <c r="T2" s="1"/>
      <c r="U2" s="1"/>
      <c r="V2" s="1"/>
      <c r="W2" s="197"/>
    </row>
    <row r="3" spans="1:25" ht="18" customHeight="1" x14ac:dyDescent="0.3">
      <c r="A3" s="197"/>
      <c r="B3" s="197"/>
      <c r="C3" s="197"/>
      <c r="D3" s="197"/>
      <c r="E3" s="197"/>
      <c r="F3" s="197"/>
      <c r="G3" s="197"/>
      <c r="H3" s="197"/>
      <c r="I3" s="197"/>
      <c r="J3" s="197"/>
      <c r="K3" s="197"/>
      <c r="L3" s="197"/>
      <c r="M3" s="197"/>
      <c r="N3" s="197"/>
      <c r="O3" s="197"/>
      <c r="P3" s="197"/>
      <c r="Q3" s="197"/>
      <c r="S3" s="343" t="s">
        <v>333</v>
      </c>
      <c r="T3" s="345" t="e">
        <f>DATE('Cover Page'!K13,'Cover Page'!I13,'Cover Page'!G13)</f>
        <v>#NUM!</v>
      </c>
      <c r="U3" s="1"/>
      <c r="V3" s="1"/>
      <c r="W3" s="197"/>
    </row>
    <row r="4" spans="1:25" x14ac:dyDescent="0.25">
      <c r="A4" s="35"/>
      <c r="B4" s="35"/>
      <c r="C4" s="35"/>
      <c r="D4" s="35"/>
      <c r="E4" s="35"/>
      <c r="F4" s="35"/>
      <c r="G4" s="35"/>
      <c r="H4" s="35"/>
      <c r="I4" s="35"/>
      <c r="J4" s="35"/>
      <c r="K4" s="35"/>
      <c r="L4" s="35"/>
      <c r="M4" s="35"/>
      <c r="N4" s="35"/>
      <c r="O4" s="35"/>
      <c r="P4" s="35"/>
      <c r="Q4" s="35"/>
      <c r="R4" s="95"/>
      <c r="S4" s="95"/>
      <c r="T4" s="95"/>
      <c r="U4" s="95"/>
      <c r="V4" s="95"/>
    </row>
    <row r="5" spans="1:25" ht="25" x14ac:dyDescent="0.5">
      <c r="B5" s="2" t="s">
        <v>0</v>
      </c>
      <c r="C5" s="2"/>
      <c r="D5" s="2"/>
      <c r="E5" s="2"/>
      <c r="F5" s="2"/>
      <c r="G5" s="2"/>
      <c r="H5" s="2" t="s">
        <v>1</v>
      </c>
      <c r="I5" s="2"/>
      <c r="J5" s="2"/>
      <c r="K5" s="2"/>
      <c r="L5" s="2"/>
      <c r="M5" s="2" t="s">
        <v>2</v>
      </c>
      <c r="N5" s="2"/>
      <c r="O5" s="19"/>
      <c r="P5" s="35"/>
      <c r="Q5" s="35"/>
      <c r="R5" s="95"/>
      <c r="S5" s="96"/>
      <c r="T5" s="96"/>
      <c r="U5" s="96"/>
      <c r="V5" s="96"/>
      <c r="W5" s="98"/>
    </row>
    <row r="6" spans="1:25" ht="25" x14ac:dyDescent="0.5">
      <c r="B6" s="664">
        <f>'Cover Page'!G9</f>
        <v>0</v>
      </c>
      <c r="C6" s="665"/>
      <c r="D6" s="665"/>
      <c r="E6" s="665"/>
      <c r="F6" s="807"/>
      <c r="G6" s="13"/>
      <c r="H6" s="664">
        <f>'Cover Page'!K13</f>
        <v>0</v>
      </c>
      <c r="I6" s="665"/>
      <c r="J6" s="665"/>
      <c r="K6" s="807"/>
      <c r="L6" s="2"/>
      <c r="M6" s="664">
        <f>'Cover Page'!I13</f>
        <v>0</v>
      </c>
      <c r="N6" s="807"/>
      <c r="O6" s="19"/>
      <c r="P6" s="35"/>
      <c r="Q6" s="35"/>
      <c r="R6" s="95"/>
      <c r="S6" s="96"/>
      <c r="T6" s="96"/>
      <c r="U6" s="96"/>
      <c r="V6" s="96"/>
      <c r="W6" s="97"/>
      <c r="Y6"/>
    </row>
    <row r="7" spans="1:25" ht="13" x14ac:dyDescent="0.3">
      <c r="A7" s="19"/>
      <c r="B7" s="19"/>
      <c r="C7" s="19"/>
      <c r="D7" s="19"/>
      <c r="E7" s="19"/>
      <c r="F7" s="19"/>
      <c r="G7" s="19"/>
      <c r="H7" s="19"/>
      <c r="I7" s="19"/>
      <c r="J7" s="19"/>
      <c r="K7" s="19"/>
      <c r="L7" s="19"/>
      <c r="M7" s="19"/>
      <c r="N7" s="19"/>
      <c r="O7" s="19"/>
      <c r="P7" s="38"/>
      <c r="Q7" s="38"/>
      <c r="R7" s="99"/>
      <c r="S7" s="99"/>
      <c r="T7" s="99"/>
      <c r="U7" s="99"/>
      <c r="V7" s="99"/>
      <c r="W7" s="98"/>
    </row>
    <row r="9" spans="1:25" ht="26.5" customHeight="1" x14ac:dyDescent="0.25">
      <c r="B9" s="827" t="s">
        <v>3</v>
      </c>
      <c r="C9" s="828"/>
      <c r="D9" s="828"/>
      <c r="E9" s="828"/>
      <c r="F9" s="828"/>
      <c r="G9" s="828"/>
      <c r="H9" s="828"/>
      <c r="I9" s="828"/>
      <c r="J9" s="828"/>
      <c r="K9" s="828"/>
      <c r="L9" s="828"/>
      <c r="M9" s="828"/>
      <c r="N9" s="828"/>
      <c r="O9" s="829"/>
      <c r="P9" s="846" t="s">
        <v>4</v>
      </c>
      <c r="Q9" s="847"/>
      <c r="R9" s="813" t="s">
        <v>389</v>
      </c>
      <c r="S9" s="814"/>
      <c r="T9" s="814"/>
      <c r="U9" s="814"/>
      <c r="V9" s="814"/>
      <c r="W9" s="815"/>
    </row>
    <row r="10" spans="1:25" ht="26.5" customHeight="1" x14ac:dyDescent="0.25">
      <c r="B10" s="830"/>
      <c r="C10" s="831"/>
      <c r="D10" s="831"/>
      <c r="E10" s="831"/>
      <c r="F10" s="831"/>
      <c r="G10" s="831"/>
      <c r="H10" s="831"/>
      <c r="I10" s="831"/>
      <c r="J10" s="831"/>
      <c r="K10" s="831"/>
      <c r="L10" s="831"/>
      <c r="M10" s="831"/>
      <c r="N10" s="831"/>
      <c r="O10" s="832"/>
      <c r="P10" s="848"/>
      <c r="Q10" s="849"/>
      <c r="R10" s="547" t="s">
        <v>487</v>
      </c>
      <c r="S10" s="547" t="s">
        <v>454</v>
      </c>
      <c r="T10" s="547" t="s">
        <v>466</v>
      </c>
      <c r="U10" s="547" t="s">
        <v>467</v>
      </c>
      <c r="V10" s="547" t="s">
        <v>468</v>
      </c>
      <c r="W10" s="816" t="s">
        <v>457</v>
      </c>
    </row>
    <row r="11" spans="1:25" ht="41.5" customHeight="1" x14ac:dyDescent="0.25">
      <c r="B11" s="830"/>
      <c r="C11" s="831"/>
      <c r="D11" s="831"/>
      <c r="E11" s="831"/>
      <c r="F11" s="831"/>
      <c r="G11" s="831"/>
      <c r="H11" s="831"/>
      <c r="I11" s="831"/>
      <c r="J11" s="831"/>
      <c r="K11" s="831"/>
      <c r="L11" s="831"/>
      <c r="M11" s="831"/>
      <c r="N11" s="831"/>
      <c r="O11" s="832"/>
      <c r="P11" s="848"/>
      <c r="Q11" s="849"/>
      <c r="R11" s="548" t="s">
        <v>392</v>
      </c>
      <c r="S11" s="548" t="s">
        <v>392</v>
      </c>
      <c r="T11" s="548" t="s">
        <v>392</v>
      </c>
      <c r="U11" s="548" t="s">
        <v>392</v>
      </c>
      <c r="V11" s="548" t="s">
        <v>392</v>
      </c>
      <c r="W11" s="816"/>
    </row>
    <row r="12" spans="1:25" ht="13" x14ac:dyDescent="0.25">
      <c r="B12" s="32" t="s">
        <v>59</v>
      </c>
      <c r="C12" s="44"/>
      <c r="D12" s="44"/>
      <c r="E12" s="44"/>
      <c r="F12" s="44"/>
      <c r="G12" s="44"/>
      <c r="H12" s="44"/>
      <c r="I12" s="44"/>
      <c r="J12" s="44"/>
      <c r="K12" s="44"/>
      <c r="L12" s="44"/>
      <c r="M12" s="44"/>
      <c r="N12" s="44"/>
      <c r="O12" s="33"/>
      <c r="P12" s="817"/>
      <c r="Q12" s="818"/>
      <c r="R12" s="834"/>
      <c r="S12" s="835"/>
      <c r="T12" s="835"/>
      <c r="U12" s="835"/>
      <c r="V12" s="835"/>
      <c r="W12" s="836"/>
    </row>
    <row r="13" spans="1:25" x14ac:dyDescent="0.25">
      <c r="B13" s="22" t="s">
        <v>50</v>
      </c>
      <c r="O13" s="34"/>
      <c r="P13" s="819"/>
      <c r="Q13" s="820"/>
      <c r="R13" s="837"/>
      <c r="S13" s="838"/>
      <c r="T13" s="838"/>
      <c r="U13" s="838"/>
      <c r="V13" s="838"/>
      <c r="W13" s="839"/>
    </row>
    <row r="14" spans="1:25" x14ac:dyDescent="0.25">
      <c r="B14" s="23"/>
      <c r="C14" s="19" t="s">
        <v>42</v>
      </c>
      <c r="D14" s="19"/>
      <c r="O14" s="34"/>
      <c r="P14" s="844">
        <v>1</v>
      </c>
      <c r="Q14" s="845"/>
      <c r="R14" s="101"/>
      <c r="S14" s="101"/>
      <c r="T14" s="101"/>
      <c r="U14" s="101"/>
      <c r="V14" s="101"/>
      <c r="W14" s="102">
        <f>SUM(R14:V14)</f>
        <v>0</v>
      </c>
    </row>
    <row r="15" spans="1:25" x14ac:dyDescent="0.25">
      <c r="B15" s="23"/>
      <c r="C15" s="19" t="s">
        <v>111</v>
      </c>
      <c r="D15" s="19"/>
      <c r="O15" s="29"/>
      <c r="P15" s="810">
        <v>2</v>
      </c>
      <c r="Q15" s="811"/>
      <c r="R15" s="101"/>
      <c r="S15" s="101"/>
      <c r="T15" s="101"/>
      <c r="U15" s="101"/>
      <c r="V15" s="101"/>
      <c r="W15" s="102">
        <f>SUM(R15:V15)</f>
        <v>0</v>
      </c>
    </row>
    <row r="16" spans="1:25" x14ac:dyDescent="0.25">
      <c r="B16" s="23"/>
      <c r="C16" s="19" t="s">
        <v>101</v>
      </c>
      <c r="D16" s="19"/>
      <c r="O16" s="29"/>
      <c r="P16" s="810">
        <v>3</v>
      </c>
      <c r="Q16" s="811"/>
      <c r="R16" s="101"/>
      <c r="S16" s="101"/>
      <c r="T16" s="101"/>
      <c r="U16" s="101"/>
      <c r="V16" s="101"/>
      <c r="W16" s="102">
        <f>SUM(R16:V16)</f>
        <v>0</v>
      </c>
    </row>
    <row r="17" spans="2:23" x14ac:dyDescent="0.25">
      <c r="B17" s="22" t="s">
        <v>112</v>
      </c>
      <c r="C17" s="19"/>
      <c r="D17" s="19"/>
      <c r="O17" s="43"/>
      <c r="P17" s="810">
        <v>4</v>
      </c>
      <c r="Q17" s="811"/>
      <c r="R17" s="101"/>
      <c r="S17" s="101"/>
      <c r="T17" s="101"/>
      <c r="U17" s="101"/>
      <c r="V17" s="101"/>
      <c r="W17" s="102">
        <f>SUM(R17:V17)</f>
        <v>0</v>
      </c>
    </row>
    <row r="18" spans="2:23" x14ac:dyDescent="0.25">
      <c r="B18" s="23"/>
      <c r="C18" s="19"/>
      <c r="D18" s="19"/>
      <c r="O18" s="43"/>
      <c r="P18" s="840"/>
      <c r="Q18" s="841"/>
      <c r="R18" s="834"/>
      <c r="S18" s="835"/>
      <c r="T18" s="835"/>
      <c r="U18" s="835"/>
      <c r="V18" s="835"/>
      <c r="W18" s="836"/>
    </row>
    <row r="19" spans="2:23" x14ac:dyDescent="0.25">
      <c r="B19" s="22" t="s">
        <v>51</v>
      </c>
      <c r="O19" s="29"/>
      <c r="P19" s="842"/>
      <c r="Q19" s="843"/>
      <c r="R19" s="837"/>
      <c r="S19" s="838"/>
      <c r="T19" s="838"/>
      <c r="U19" s="838"/>
      <c r="V19" s="838"/>
      <c r="W19" s="839"/>
    </row>
    <row r="20" spans="2:23" x14ac:dyDescent="0.25">
      <c r="B20" s="23"/>
      <c r="C20" s="19" t="s">
        <v>47</v>
      </c>
      <c r="O20" s="29"/>
      <c r="P20" s="810">
        <v>5</v>
      </c>
      <c r="Q20" s="811"/>
      <c r="R20" s="101"/>
      <c r="S20" s="101"/>
      <c r="T20" s="101"/>
      <c r="U20" s="101"/>
      <c r="V20" s="101"/>
      <c r="W20" s="102">
        <f>SUM(R20:V20)</f>
        <v>0</v>
      </c>
    </row>
    <row r="21" spans="2:23" x14ac:dyDescent="0.25">
      <c r="B21" s="23"/>
      <c r="C21" s="19" t="s">
        <v>48</v>
      </c>
      <c r="O21" s="29"/>
      <c r="P21" s="810">
        <v>6</v>
      </c>
      <c r="Q21" s="811"/>
      <c r="R21" s="101"/>
      <c r="S21" s="101"/>
      <c r="T21" s="101"/>
      <c r="U21" s="101"/>
      <c r="V21" s="101"/>
      <c r="W21" s="102">
        <f>SUM(R21:V21)</f>
        <v>0</v>
      </c>
    </row>
    <row r="22" spans="2:23" x14ac:dyDescent="0.25">
      <c r="B22" s="22" t="s">
        <v>113</v>
      </c>
      <c r="C22" s="19"/>
      <c r="O22" s="29"/>
      <c r="P22" s="833">
        <v>7</v>
      </c>
      <c r="Q22" s="810"/>
      <c r="R22" s="101"/>
      <c r="S22" s="101"/>
      <c r="T22" s="101"/>
      <c r="U22" s="101"/>
      <c r="V22" s="101"/>
      <c r="W22" s="102">
        <f>SUM(R22:V22)</f>
        <v>0</v>
      </c>
    </row>
    <row r="23" spans="2:23" x14ac:dyDescent="0.25">
      <c r="B23" s="23"/>
      <c r="C23" s="20"/>
      <c r="O23" s="43"/>
      <c r="P23" s="49"/>
      <c r="Q23" s="27"/>
      <c r="R23" s="821"/>
      <c r="S23" s="822"/>
      <c r="T23" s="822"/>
      <c r="U23" s="822"/>
      <c r="V23" s="822"/>
      <c r="W23" s="823"/>
    </row>
    <row r="24" spans="2:23" x14ac:dyDescent="0.25">
      <c r="B24" s="22" t="s">
        <v>100</v>
      </c>
      <c r="C24" s="20"/>
      <c r="O24" s="43"/>
      <c r="P24" s="812">
        <v>8</v>
      </c>
      <c r="Q24" s="810"/>
      <c r="R24" s="101"/>
      <c r="S24" s="101"/>
      <c r="T24" s="101"/>
      <c r="U24" s="101"/>
      <c r="V24" s="101"/>
      <c r="W24" s="102">
        <f>SUM(R24:V24)</f>
        <v>0</v>
      </c>
    </row>
    <row r="25" spans="2:23" x14ac:dyDescent="0.25">
      <c r="B25" s="23"/>
      <c r="C25" s="20"/>
      <c r="O25" s="43"/>
      <c r="P25" s="23"/>
      <c r="Q25" s="29"/>
      <c r="R25" s="834"/>
      <c r="S25" s="835"/>
      <c r="T25" s="835"/>
      <c r="U25" s="835"/>
      <c r="V25" s="835"/>
      <c r="W25" s="836"/>
    </row>
    <row r="26" spans="2:23" ht="13" x14ac:dyDescent="0.3">
      <c r="B26" s="48" t="s">
        <v>72</v>
      </c>
      <c r="C26" s="20"/>
      <c r="O26" s="43"/>
      <c r="P26" s="23"/>
      <c r="Q26" s="29"/>
      <c r="R26" s="837"/>
      <c r="S26" s="838"/>
      <c r="T26" s="838"/>
      <c r="U26" s="838"/>
      <c r="V26" s="838"/>
      <c r="W26" s="839"/>
    </row>
    <row r="27" spans="2:23" ht="30" customHeight="1" x14ac:dyDescent="0.25">
      <c r="B27" s="824" t="s">
        <v>73</v>
      </c>
      <c r="C27" s="825"/>
      <c r="D27" s="825"/>
      <c r="E27" s="825"/>
      <c r="F27" s="825"/>
      <c r="G27" s="825"/>
      <c r="H27" s="825"/>
      <c r="I27" s="825"/>
      <c r="J27" s="825"/>
      <c r="K27" s="825"/>
      <c r="L27" s="825"/>
      <c r="M27" s="825"/>
      <c r="N27" s="825"/>
      <c r="O27" s="826"/>
      <c r="P27" s="810">
        <v>9</v>
      </c>
      <c r="Q27" s="811"/>
      <c r="R27" s="104"/>
      <c r="S27" s="104"/>
      <c r="T27" s="104"/>
      <c r="U27" s="104"/>
      <c r="V27" s="104"/>
      <c r="W27" s="102">
        <f>SUM(R27:V27)</f>
        <v>0</v>
      </c>
    </row>
    <row r="28" spans="2:23" ht="27" customHeight="1" x14ac:dyDescent="0.25">
      <c r="B28" s="824" t="s">
        <v>74</v>
      </c>
      <c r="C28" s="825"/>
      <c r="D28" s="825"/>
      <c r="E28" s="825"/>
      <c r="F28" s="825"/>
      <c r="G28" s="825"/>
      <c r="H28" s="825"/>
      <c r="I28" s="825"/>
      <c r="J28" s="825"/>
      <c r="K28" s="825"/>
      <c r="L28" s="825"/>
      <c r="M28" s="825"/>
      <c r="N28" s="825"/>
      <c r="O28" s="826"/>
      <c r="P28" s="810">
        <v>10</v>
      </c>
      <c r="Q28" s="811"/>
      <c r="R28" s="103"/>
      <c r="S28" s="103"/>
      <c r="T28" s="103"/>
      <c r="U28" s="103"/>
      <c r="V28" s="103"/>
      <c r="W28" s="103">
        <f>SUM(R28:V28)</f>
        <v>0</v>
      </c>
    </row>
    <row r="29" spans="2:23" x14ac:dyDescent="0.25">
      <c r="B29" s="22" t="s">
        <v>75</v>
      </c>
      <c r="O29" s="29"/>
      <c r="P29" s="810">
        <v>11</v>
      </c>
      <c r="Q29" s="811"/>
      <c r="R29" s="103"/>
      <c r="S29" s="103"/>
      <c r="T29" s="103"/>
      <c r="U29" s="103"/>
      <c r="V29" s="103"/>
      <c r="W29" s="103">
        <f>SUM(R29:V29)</f>
        <v>0</v>
      </c>
    </row>
    <row r="30" spans="2:23" x14ac:dyDescent="0.25">
      <c r="B30" s="24"/>
      <c r="C30" s="25"/>
      <c r="D30" s="25"/>
      <c r="E30" s="25"/>
      <c r="F30" s="25"/>
      <c r="G30" s="25"/>
      <c r="H30" s="25"/>
      <c r="I30" s="25"/>
      <c r="J30" s="25"/>
      <c r="K30" s="25"/>
      <c r="L30" s="25"/>
      <c r="M30" s="25"/>
      <c r="N30" s="25"/>
      <c r="O30" s="28"/>
      <c r="P30" s="810"/>
      <c r="Q30" s="811"/>
      <c r="R30" s="821"/>
      <c r="S30" s="822"/>
      <c r="T30" s="822"/>
      <c r="U30" s="822"/>
      <c r="V30" s="822"/>
      <c r="W30" s="823"/>
    </row>
    <row r="31" spans="2:23" x14ac:dyDescent="0.25">
      <c r="B31" s="20"/>
    </row>
  </sheetData>
  <mergeCells count="28">
    <mergeCell ref="R30:W30"/>
    <mergeCell ref="R23:W23"/>
    <mergeCell ref="B28:O28"/>
    <mergeCell ref="B9:O11"/>
    <mergeCell ref="P27:Q27"/>
    <mergeCell ref="P22:Q22"/>
    <mergeCell ref="B27:O27"/>
    <mergeCell ref="R25:W26"/>
    <mergeCell ref="R12:W13"/>
    <mergeCell ref="R18:W19"/>
    <mergeCell ref="P18:Q19"/>
    <mergeCell ref="P30:Q30"/>
    <mergeCell ref="P14:Q14"/>
    <mergeCell ref="P9:Q11"/>
    <mergeCell ref="P15:Q15"/>
    <mergeCell ref="P20:Q20"/>
    <mergeCell ref="P29:Q29"/>
    <mergeCell ref="P24:Q24"/>
    <mergeCell ref="R9:W9"/>
    <mergeCell ref="W10:W11"/>
    <mergeCell ref="B6:F6"/>
    <mergeCell ref="H6:K6"/>
    <mergeCell ref="M6:N6"/>
    <mergeCell ref="P21:Q21"/>
    <mergeCell ref="P16:Q16"/>
    <mergeCell ref="P17:Q17"/>
    <mergeCell ref="P12:Q13"/>
    <mergeCell ref="P28:Q28"/>
  </mergeCells>
  <pageMargins left="0.7" right="0.7" top="0.75" bottom="0.75" header="0.3" footer="0.3"/>
  <pageSetup paperSize="8" scale="71"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11">
    <tabColor theme="7" tint="0.59999389629810485"/>
    <pageSetUpPr fitToPage="1"/>
  </sheetPr>
  <dimension ref="A1:CB21"/>
  <sheetViews>
    <sheetView zoomScale="85" zoomScaleNormal="85" workbookViewId="0"/>
  </sheetViews>
  <sheetFormatPr defaultColWidth="8.81640625" defaultRowHeight="12.5" x14ac:dyDescent="0.25"/>
  <cols>
    <col min="1" max="1" width="1.81640625" style="18" customWidth="1"/>
    <col min="2" max="6" width="5.6328125" style="18" customWidth="1"/>
    <col min="7" max="7" width="19" style="94" customWidth="1"/>
    <col min="8" max="8" width="18.453125" style="94" customWidth="1"/>
    <col min="9" max="11" width="19" style="94" customWidth="1"/>
    <col min="12" max="14" width="20.1796875" style="94" customWidth="1"/>
    <col min="15" max="15" width="23" style="94" customWidth="1"/>
    <col min="16" max="16" width="25.453125" style="94" customWidth="1"/>
    <col min="17" max="17" width="8" style="18" customWidth="1"/>
    <col min="18" max="22" width="5.6328125" style="18" customWidth="1"/>
    <col min="23" max="23" width="19" style="18" customWidth="1"/>
    <col min="24" max="24" width="19.81640625" style="18" customWidth="1"/>
    <col min="25" max="27" width="19" style="18" customWidth="1"/>
    <col min="28" max="29" width="20.54296875" style="18" customWidth="1"/>
    <col min="30" max="31" width="20.1796875" style="18" customWidth="1"/>
    <col min="32" max="32" width="20.453125" style="18" customWidth="1"/>
    <col min="33" max="33" width="8.1796875" style="18" customWidth="1"/>
    <col min="34" max="38" width="5.6328125" style="18" customWidth="1"/>
    <col min="39" max="48" width="18.81640625" style="18" customWidth="1"/>
    <col min="49" max="49" width="8.81640625" style="18"/>
    <col min="50" max="54" width="5.6328125" style="18" customWidth="1"/>
    <col min="55" max="64" width="18.81640625" style="18" customWidth="1"/>
    <col min="65" max="65" width="8.81640625" style="18"/>
    <col min="66" max="70" width="5.6328125" style="18" customWidth="1"/>
    <col min="71" max="80" width="18.81640625" style="18" customWidth="1"/>
    <col min="81" max="16384" width="8.81640625" style="18"/>
  </cols>
  <sheetData>
    <row r="1" spans="1:80" ht="23.25" customHeight="1" x14ac:dyDescent="0.3">
      <c r="A1" s="197"/>
      <c r="B1" s="197"/>
      <c r="C1" s="197"/>
      <c r="D1" s="197"/>
      <c r="E1" s="197"/>
      <c r="F1" s="197"/>
      <c r="G1" s="197"/>
      <c r="H1" s="197"/>
      <c r="I1" s="197"/>
      <c r="J1" s="197"/>
      <c r="K1" s="197"/>
      <c r="L1" s="197"/>
      <c r="M1" s="197"/>
      <c r="N1" s="197"/>
      <c r="O1" s="197"/>
      <c r="P1" s="197"/>
      <c r="Q1" s="197"/>
      <c r="R1" s="197"/>
      <c r="S1" s="197"/>
      <c r="T1" s="197"/>
      <c r="U1" s="197"/>
      <c r="V1" s="197"/>
      <c r="W1" s="197"/>
      <c r="X1" s="197"/>
      <c r="Y1" s="14" t="s">
        <v>377</v>
      </c>
      <c r="Z1" s="1"/>
      <c r="AA1" s="344">
        <f>'Cover Page'!L7</f>
        <v>0</v>
      </c>
      <c r="AB1" s="344"/>
      <c r="AC1" s="197"/>
      <c r="AD1" s="197"/>
      <c r="AE1" s="197"/>
      <c r="AF1" s="197"/>
      <c r="AG1" s="197"/>
      <c r="AH1" s="197"/>
      <c r="AI1" s="197"/>
      <c r="AJ1" s="197"/>
      <c r="AK1" s="197"/>
      <c r="AL1" s="197"/>
      <c r="AM1" s="197"/>
      <c r="AN1" s="197"/>
      <c r="AO1" s="197"/>
      <c r="AP1" s="197"/>
      <c r="AQ1" s="197"/>
      <c r="AR1" s="197"/>
      <c r="AS1" s="197"/>
      <c r="AT1" s="197"/>
      <c r="AU1" s="197"/>
      <c r="AV1" s="197"/>
    </row>
    <row r="2" spans="1:80" ht="22.5" customHeight="1" x14ac:dyDescent="0.3">
      <c r="A2" s="860" t="s">
        <v>271</v>
      </c>
      <c r="B2" s="860"/>
      <c r="C2" s="860"/>
      <c r="D2" s="860"/>
      <c r="E2" s="860"/>
      <c r="F2" s="860"/>
      <c r="G2" s="860"/>
      <c r="H2" s="860"/>
      <c r="I2" s="860"/>
      <c r="J2" s="860"/>
      <c r="K2" s="860"/>
      <c r="L2" s="860"/>
      <c r="M2" s="860"/>
      <c r="N2" s="860"/>
      <c r="O2" s="860"/>
      <c r="P2" s="860"/>
      <c r="Q2" s="860"/>
      <c r="R2" s="860"/>
      <c r="S2" s="860"/>
      <c r="T2" s="860"/>
      <c r="U2" s="860"/>
      <c r="V2" s="860"/>
      <c r="W2" s="860"/>
      <c r="X2" s="860"/>
      <c r="Y2" s="860"/>
      <c r="Z2" s="860"/>
      <c r="AA2" s="860"/>
      <c r="AB2" s="860"/>
      <c r="AC2" s="860"/>
      <c r="AD2" s="860"/>
      <c r="AE2" s="860"/>
      <c r="AF2" s="860"/>
      <c r="AG2" s="860"/>
      <c r="AH2" s="860"/>
      <c r="AI2" s="860"/>
      <c r="AJ2" s="860"/>
      <c r="AK2" s="860"/>
      <c r="AL2" s="860"/>
      <c r="AM2" s="860"/>
      <c r="AN2" s="860"/>
      <c r="AO2" s="860"/>
      <c r="AP2" s="860"/>
      <c r="AQ2" s="860"/>
      <c r="AR2" s="860"/>
      <c r="AS2" s="860"/>
      <c r="AT2" s="860"/>
      <c r="AU2" s="860"/>
      <c r="AV2" s="860"/>
    </row>
    <row r="3" spans="1:80" ht="22.5" customHeight="1" x14ac:dyDescent="0.3">
      <c r="A3" s="197"/>
      <c r="B3" s="197"/>
      <c r="C3" s="197"/>
      <c r="D3" s="197"/>
      <c r="E3" s="197"/>
      <c r="F3" s="197"/>
      <c r="G3" s="197"/>
      <c r="H3" s="197"/>
      <c r="I3" s="197"/>
      <c r="J3" s="197"/>
      <c r="K3" s="197"/>
      <c r="L3" s="197"/>
      <c r="M3" s="197"/>
      <c r="N3" s="197"/>
      <c r="O3" s="197"/>
      <c r="P3" s="197"/>
      <c r="Q3" s="197"/>
      <c r="R3" s="197"/>
      <c r="S3" s="197"/>
      <c r="T3" s="197"/>
      <c r="U3" s="197"/>
      <c r="V3" s="197"/>
      <c r="W3" s="197"/>
      <c r="X3" s="197"/>
      <c r="Y3" s="359" t="s">
        <v>333</v>
      </c>
      <c r="Z3" s="360" t="e">
        <f>DATE('Cover Page'!K13,'Cover Page'!I13,'Cover Page'!G13)</f>
        <v>#NUM!</v>
      </c>
      <c r="AA3" s="197"/>
      <c r="AB3" s="197"/>
      <c r="AC3" s="197"/>
      <c r="AD3" s="197"/>
      <c r="AE3" s="197"/>
      <c r="AF3" s="197"/>
      <c r="AG3" s="197"/>
      <c r="AH3" s="197"/>
      <c r="AI3" s="197"/>
      <c r="AJ3" s="197"/>
      <c r="AK3" s="197"/>
      <c r="AL3" s="197"/>
      <c r="AM3" s="197"/>
      <c r="AN3" s="197"/>
      <c r="AO3" s="197"/>
      <c r="AP3" s="197"/>
      <c r="AQ3" s="197"/>
      <c r="AR3" s="197"/>
      <c r="AS3" s="197"/>
      <c r="AT3" s="197"/>
      <c r="AU3" s="197"/>
      <c r="AV3" s="197"/>
    </row>
    <row r="4" spans="1:80" x14ac:dyDescent="0.25">
      <c r="A4" s="35"/>
      <c r="B4" s="35"/>
      <c r="C4" s="35"/>
      <c r="D4" s="35"/>
      <c r="E4" s="35"/>
      <c r="F4" s="35"/>
      <c r="G4" s="95"/>
      <c r="H4" s="95"/>
      <c r="I4" s="95"/>
      <c r="J4" s="95"/>
      <c r="K4" s="95"/>
      <c r="L4" s="95"/>
      <c r="M4" s="95"/>
      <c r="N4" s="95"/>
      <c r="O4" s="95"/>
      <c r="P4" s="95"/>
      <c r="Q4" s="35"/>
      <c r="R4" s="35"/>
      <c r="S4" s="35"/>
      <c r="T4" s="35"/>
      <c r="U4" s="35"/>
      <c r="V4" s="35"/>
      <c r="W4" s="35"/>
      <c r="X4" s="95"/>
      <c r="Y4" s="35"/>
      <c r="Z4" s="35"/>
      <c r="AA4" s="35"/>
      <c r="AB4" s="35"/>
      <c r="AC4" s="35"/>
      <c r="AD4" s="35"/>
      <c r="AE4" s="35"/>
      <c r="AF4" s="35"/>
      <c r="AN4" s="95"/>
    </row>
    <row r="5" spans="1:80" ht="25" x14ac:dyDescent="0.5">
      <c r="B5" s="19" t="s">
        <v>0</v>
      </c>
      <c r="C5" s="19"/>
      <c r="D5" s="19"/>
      <c r="E5" s="19"/>
      <c r="F5" s="19"/>
      <c r="G5" s="391" t="s">
        <v>1</v>
      </c>
      <c r="H5" s="98"/>
      <c r="I5" s="97" t="s">
        <v>2</v>
      </c>
      <c r="J5" s="98"/>
      <c r="R5" s="19"/>
      <c r="S5" s="35"/>
      <c r="T5" s="35"/>
      <c r="U5" s="35"/>
      <c r="V5" s="36"/>
      <c r="W5" s="36"/>
      <c r="X5" s="36"/>
      <c r="Y5" s="36"/>
      <c r="Z5" s="36"/>
      <c r="AA5" s="19"/>
      <c r="AB5" s="19"/>
      <c r="AC5" s="19"/>
      <c r="AF5" s="19"/>
      <c r="AR5" s="20"/>
      <c r="AS5" s="20"/>
      <c r="AT5" s="20"/>
      <c r="AU5" s="20"/>
      <c r="AV5" s="20"/>
    </row>
    <row r="6" spans="1:80" ht="25" x14ac:dyDescent="0.5">
      <c r="A6" s="19"/>
      <c r="B6" s="856">
        <f>'Cover Page'!G9</f>
        <v>0</v>
      </c>
      <c r="C6" s="857"/>
      <c r="D6" s="857"/>
      <c r="E6" s="858"/>
      <c r="F6" s="35"/>
      <c r="G6" s="390">
        <f>'Cover Page'!K13</f>
        <v>0</v>
      </c>
      <c r="H6" s="105"/>
      <c r="I6" s="390">
        <f>'Cover Page'!I13</f>
        <v>0</v>
      </c>
      <c r="J6" s="97"/>
      <c r="R6" s="19"/>
      <c r="S6" s="35"/>
      <c r="T6" s="35"/>
      <c r="U6" s="35"/>
      <c r="V6" s="36"/>
      <c r="W6" s="36"/>
      <c r="X6" s="36"/>
      <c r="Y6" s="36"/>
      <c r="Z6" s="36"/>
      <c r="AT6" s="19"/>
      <c r="AU6" s="19"/>
      <c r="AV6" s="19"/>
    </row>
    <row r="7" spans="1:80" ht="13" x14ac:dyDescent="0.3">
      <c r="A7" s="19"/>
      <c r="B7" s="19"/>
      <c r="C7" s="19"/>
      <c r="D7" s="19"/>
      <c r="E7" s="19"/>
      <c r="F7" s="19"/>
      <c r="G7" s="97"/>
      <c r="H7" s="97"/>
      <c r="I7" s="97"/>
      <c r="J7" s="97"/>
      <c r="K7" s="97"/>
      <c r="L7" s="97"/>
      <c r="M7" s="97"/>
      <c r="N7" s="97"/>
      <c r="O7" s="97"/>
      <c r="P7" s="97"/>
      <c r="Q7" s="19"/>
      <c r="R7" s="2"/>
      <c r="S7" s="14"/>
      <c r="T7" s="13"/>
      <c r="U7" s="13"/>
      <c r="V7" s="13"/>
      <c r="W7" s="13"/>
      <c r="X7" s="13"/>
      <c r="Y7" s="2"/>
      <c r="Z7" s="35"/>
      <c r="AA7" s="19"/>
      <c r="AB7" s="19"/>
      <c r="AC7" s="19"/>
      <c r="AD7" s="19"/>
      <c r="AE7" s="19"/>
      <c r="AF7" s="19"/>
      <c r="AR7" s="20"/>
      <c r="AS7" s="20"/>
      <c r="AT7" s="20"/>
      <c r="AU7" s="20"/>
      <c r="AV7" s="20"/>
    </row>
    <row r="8" spans="1:80" s="2" customFormat="1" ht="15" customHeight="1" x14ac:dyDescent="0.3">
      <c r="B8" s="500" t="s">
        <v>487</v>
      </c>
      <c r="C8" s="501"/>
      <c r="D8" s="501"/>
      <c r="E8" s="501"/>
      <c r="F8" s="501"/>
      <c r="G8" s="502"/>
      <c r="H8" s="503"/>
      <c r="I8" s="89"/>
      <c r="J8" s="89"/>
      <c r="K8" s="89"/>
      <c r="L8" s="89"/>
      <c r="M8" s="89"/>
      <c r="N8" s="89"/>
      <c r="O8" s="89"/>
      <c r="P8" s="89"/>
      <c r="R8" s="500" t="s">
        <v>458</v>
      </c>
      <c r="S8" s="501"/>
      <c r="T8" s="501"/>
      <c r="U8" s="501"/>
      <c r="V8" s="501"/>
      <c r="W8" s="502"/>
      <c r="X8" s="503"/>
      <c r="AH8" s="500" t="s">
        <v>459</v>
      </c>
      <c r="AI8" s="501"/>
      <c r="AJ8" s="501"/>
      <c r="AK8" s="501"/>
      <c r="AL8" s="501"/>
      <c r="AM8" s="502"/>
      <c r="AN8" s="503"/>
      <c r="AX8" s="500" t="s">
        <v>460</v>
      </c>
      <c r="AY8" s="501"/>
      <c r="AZ8" s="501"/>
      <c r="BA8" s="501"/>
      <c r="BB8" s="501"/>
      <c r="BC8" s="502"/>
      <c r="BD8" s="503"/>
      <c r="BN8" s="500" t="s">
        <v>461</v>
      </c>
      <c r="BO8" s="501"/>
      <c r="BP8" s="501"/>
      <c r="BQ8" s="501"/>
      <c r="BR8" s="501"/>
      <c r="BS8" s="502"/>
      <c r="BT8" s="503"/>
    </row>
    <row r="9" spans="1:80" x14ac:dyDescent="0.25">
      <c r="B9" s="20"/>
      <c r="R9" s="20"/>
      <c r="AH9" s="20"/>
      <c r="AR9" s="20"/>
      <c r="AS9" s="20"/>
      <c r="AT9" s="20"/>
      <c r="AU9" s="20"/>
      <c r="AV9" s="20"/>
      <c r="AX9" s="20"/>
      <c r="BH9" s="20"/>
      <c r="BI9" s="20"/>
      <c r="BJ9" s="20"/>
      <c r="BK9" s="20"/>
      <c r="BL9" s="20"/>
      <c r="BN9" s="20"/>
      <c r="BX9" s="20"/>
      <c r="BY9" s="20"/>
      <c r="BZ9" s="20"/>
      <c r="CA9" s="20"/>
      <c r="CB9" s="20"/>
    </row>
    <row r="10" spans="1:80" ht="13.25" customHeight="1" x14ac:dyDescent="0.25">
      <c r="A10" s="19"/>
      <c r="B10" s="19"/>
      <c r="C10" s="19"/>
      <c r="D10" s="19"/>
      <c r="E10" s="19"/>
      <c r="F10" s="19"/>
      <c r="G10" s="105"/>
      <c r="H10" s="105"/>
      <c r="I10" s="105"/>
      <c r="J10" s="97"/>
      <c r="K10" s="97"/>
      <c r="L10" s="97"/>
      <c r="M10" s="97"/>
      <c r="N10" s="97"/>
      <c r="O10" s="97"/>
      <c r="P10" s="97"/>
      <c r="Q10" s="19"/>
      <c r="R10" s="19"/>
      <c r="T10" s="19"/>
      <c r="U10" s="19"/>
      <c r="V10" s="19"/>
      <c r="W10" s="19"/>
      <c r="X10" s="19"/>
      <c r="Y10" s="19"/>
      <c r="Z10" s="19"/>
      <c r="AA10" s="19"/>
      <c r="AB10" s="19"/>
      <c r="AC10" s="19"/>
      <c r="AD10" s="19"/>
      <c r="AE10" s="19"/>
      <c r="AF10" s="19"/>
      <c r="AG10" s="859"/>
      <c r="AH10" s="19"/>
      <c r="AI10" s="19"/>
      <c r="AJ10" s="19"/>
      <c r="AK10" s="19"/>
      <c r="AL10" s="19"/>
      <c r="AM10" s="19"/>
      <c r="AN10" s="19"/>
      <c r="AO10" s="19"/>
      <c r="AP10" s="19"/>
      <c r="AQ10" s="19"/>
      <c r="AR10" s="19"/>
      <c r="AS10" s="19"/>
      <c r="AT10" s="19"/>
      <c r="AU10" s="19"/>
      <c r="AV10" s="20"/>
      <c r="AX10" s="19"/>
      <c r="AY10" s="19"/>
      <c r="AZ10" s="19"/>
      <c r="BA10" s="19"/>
      <c r="BB10" s="19"/>
      <c r="BC10" s="19"/>
      <c r="BD10" s="19"/>
      <c r="BE10" s="19"/>
      <c r="BF10" s="19"/>
      <c r="BG10" s="19"/>
      <c r="BH10" s="19"/>
      <c r="BI10" s="19"/>
      <c r="BJ10" s="19"/>
      <c r="BK10" s="19"/>
      <c r="BL10" s="20"/>
      <c r="BN10" s="19"/>
      <c r="BO10" s="19"/>
      <c r="BP10" s="19"/>
      <c r="BQ10" s="19"/>
      <c r="BR10" s="19"/>
      <c r="BS10" s="19"/>
      <c r="BT10" s="19"/>
      <c r="BU10" s="19"/>
      <c r="BV10" s="19"/>
      <c r="BW10" s="19"/>
      <c r="BX10" s="19"/>
      <c r="BY10" s="19"/>
      <c r="BZ10" s="19"/>
      <c r="CA10" s="19"/>
      <c r="CB10" s="20"/>
    </row>
    <row r="11" spans="1:80" ht="13.25" customHeight="1" x14ac:dyDescent="0.25">
      <c r="B11" s="39"/>
      <c r="C11" s="39"/>
      <c r="D11" s="39"/>
      <c r="E11" s="39"/>
      <c r="F11" s="39"/>
      <c r="G11" s="106"/>
      <c r="H11" s="106"/>
      <c r="I11" s="106"/>
      <c r="J11" s="106"/>
      <c r="K11" s="106"/>
      <c r="L11" s="106"/>
      <c r="M11" s="106"/>
      <c r="N11" s="106"/>
      <c r="O11" s="106"/>
      <c r="P11" s="106"/>
      <c r="Q11" s="39"/>
      <c r="R11" s="39"/>
      <c r="S11" s="39"/>
      <c r="T11" s="39"/>
      <c r="U11" s="39"/>
      <c r="V11" s="39"/>
      <c r="W11" s="39"/>
      <c r="X11" s="39"/>
      <c r="Y11" s="39"/>
      <c r="Z11" s="39"/>
      <c r="AA11" s="39"/>
      <c r="AB11" s="39"/>
      <c r="AC11" s="39"/>
      <c r="AD11" s="39"/>
      <c r="AE11" s="39"/>
      <c r="AF11" s="39"/>
      <c r="AG11" s="859"/>
      <c r="AH11" s="39"/>
      <c r="AI11" s="39"/>
      <c r="AJ11" s="39"/>
      <c r="AK11" s="39"/>
      <c r="AL11" s="39"/>
      <c r="AM11" s="39"/>
      <c r="AN11" s="39"/>
      <c r="AO11" s="39"/>
      <c r="AP11" s="39"/>
      <c r="AQ11" s="39"/>
      <c r="AR11" s="39"/>
      <c r="AS11" s="39"/>
      <c r="AT11" s="39"/>
      <c r="AU11" s="39"/>
      <c r="AX11" s="39"/>
      <c r="AY11" s="39"/>
      <c r="AZ11" s="39"/>
      <c r="BA11" s="39"/>
      <c r="BB11" s="39"/>
      <c r="BC11" s="39"/>
      <c r="BD11" s="39"/>
      <c r="BE11" s="39"/>
      <c r="BF11" s="39"/>
      <c r="BG11" s="39"/>
      <c r="BH11" s="39"/>
      <c r="BI11" s="39"/>
      <c r="BJ11" s="39"/>
      <c r="BK11" s="39"/>
      <c r="BN11" s="39"/>
      <c r="BO11" s="39"/>
      <c r="BP11" s="39"/>
      <c r="BQ11" s="39"/>
      <c r="BR11" s="39"/>
      <c r="BS11" s="39"/>
      <c r="BT11" s="39"/>
      <c r="BU11" s="39"/>
      <c r="BV11" s="39"/>
      <c r="BW11" s="39"/>
      <c r="BX11" s="39"/>
      <c r="BY11" s="39"/>
      <c r="BZ11" s="39"/>
      <c r="CA11" s="39"/>
    </row>
    <row r="12" spans="1:80" s="497" customFormat="1" ht="50" x14ac:dyDescent="0.25">
      <c r="B12" s="850" t="s">
        <v>60</v>
      </c>
      <c r="C12" s="851"/>
      <c r="D12" s="851"/>
      <c r="E12" s="851"/>
      <c r="F12" s="852"/>
      <c r="G12" s="100" t="s">
        <v>61</v>
      </c>
      <c r="H12" s="100" t="s">
        <v>62</v>
      </c>
      <c r="I12" s="100" t="s">
        <v>63</v>
      </c>
      <c r="J12" s="100" t="s">
        <v>64</v>
      </c>
      <c r="K12" s="100" t="s">
        <v>76</v>
      </c>
      <c r="L12" s="100" t="s">
        <v>102</v>
      </c>
      <c r="M12" s="100" t="s">
        <v>103</v>
      </c>
      <c r="N12" s="100" t="s">
        <v>128</v>
      </c>
      <c r="O12" s="100" t="s">
        <v>77</v>
      </c>
      <c r="P12" s="480"/>
      <c r="Q12" s="496"/>
      <c r="R12" s="850" t="s">
        <v>60</v>
      </c>
      <c r="S12" s="851"/>
      <c r="T12" s="851"/>
      <c r="U12" s="851"/>
      <c r="V12" s="852"/>
      <c r="W12" s="494" t="s">
        <v>61</v>
      </c>
      <c r="X12" s="494" t="s">
        <v>62</v>
      </c>
      <c r="Y12" s="494" t="s">
        <v>63</v>
      </c>
      <c r="Z12" s="494" t="s">
        <v>64</v>
      </c>
      <c r="AA12" s="494" t="s">
        <v>76</v>
      </c>
      <c r="AB12" s="495" t="s">
        <v>102</v>
      </c>
      <c r="AC12" s="495" t="s">
        <v>103</v>
      </c>
      <c r="AD12" s="495" t="s">
        <v>128</v>
      </c>
      <c r="AE12" s="495" t="s">
        <v>77</v>
      </c>
      <c r="AF12" s="496"/>
      <c r="AG12" s="859"/>
      <c r="AH12" s="850" t="s">
        <v>60</v>
      </c>
      <c r="AI12" s="851"/>
      <c r="AJ12" s="851"/>
      <c r="AK12" s="851"/>
      <c r="AL12" s="852"/>
      <c r="AM12" s="494" t="s">
        <v>61</v>
      </c>
      <c r="AN12" s="494" t="s">
        <v>62</v>
      </c>
      <c r="AO12" s="494" t="s">
        <v>63</v>
      </c>
      <c r="AP12" s="494" t="s">
        <v>64</v>
      </c>
      <c r="AQ12" s="494" t="s">
        <v>76</v>
      </c>
      <c r="AR12" s="495" t="s">
        <v>102</v>
      </c>
      <c r="AS12" s="495" t="s">
        <v>103</v>
      </c>
      <c r="AT12" s="495" t="s">
        <v>128</v>
      </c>
      <c r="AU12" s="495" t="s">
        <v>77</v>
      </c>
      <c r="AV12" s="496"/>
      <c r="AX12" s="850" t="s">
        <v>60</v>
      </c>
      <c r="AY12" s="851"/>
      <c r="AZ12" s="851"/>
      <c r="BA12" s="851"/>
      <c r="BB12" s="852"/>
      <c r="BC12" s="494" t="s">
        <v>61</v>
      </c>
      <c r="BD12" s="494" t="s">
        <v>62</v>
      </c>
      <c r="BE12" s="494" t="s">
        <v>63</v>
      </c>
      <c r="BF12" s="494" t="s">
        <v>64</v>
      </c>
      <c r="BG12" s="494" t="s">
        <v>76</v>
      </c>
      <c r="BH12" s="495" t="s">
        <v>102</v>
      </c>
      <c r="BI12" s="495" t="s">
        <v>103</v>
      </c>
      <c r="BJ12" s="495" t="s">
        <v>128</v>
      </c>
      <c r="BK12" s="495" t="s">
        <v>77</v>
      </c>
      <c r="BL12" s="496"/>
      <c r="BN12" s="850" t="s">
        <v>60</v>
      </c>
      <c r="BO12" s="851"/>
      <c r="BP12" s="851"/>
      <c r="BQ12" s="851"/>
      <c r="BR12" s="852"/>
      <c r="BS12" s="494" t="s">
        <v>61</v>
      </c>
      <c r="BT12" s="494" t="s">
        <v>62</v>
      </c>
      <c r="BU12" s="494" t="s">
        <v>63</v>
      </c>
      <c r="BV12" s="494" t="s">
        <v>64</v>
      </c>
      <c r="BW12" s="494" t="s">
        <v>76</v>
      </c>
      <c r="BX12" s="495" t="s">
        <v>102</v>
      </c>
      <c r="BY12" s="495" t="s">
        <v>103</v>
      </c>
      <c r="BZ12" s="495" t="s">
        <v>128</v>
      </c>
      <c r="CA12" s="495" t="s">
        <v>77</v>
      </c>
      <c r="CB12" s="496"/>
    </row>
    <row r="13" spans="1:80" x14ac:dyDescent="0.25">
      <c r="C13" s="19"/>
      <c r="D13" s="19"/>
      <c r="G13" s="107"/>
      <c r="H13" s="348"/>
      <c r="I13" s="108"/>
      <c r="J13" s="108"/>
      <c r="K13" s="108"/>
      <c r="L13" s="108"/>
      <c r="M13" s="108"/>
      <c r="N13" s="108"/>
      <c r="O13" s="92">
        <f>SUM(G13:N13)</f>
        <v>0</v>
      </c>
      <c r="P13" s="97"/>
      <c r="Q13" s="19"/>
      <c r="S13" s="19"/>
      <c r="T13" s="19"/>
      <c r="W13" s="45"/>
      <c r="X13" s="354"/>
      <c r="Y13" s="42"/>
      <c r="Z13" s="42"/>
      <c r="AA13" s="42"/>
      <c r="AB13" s="56"/>
      <c r="AC13" s="56"/>
      <c r="AD13" s="56"/>
      <c r="AE13" s="57">
        <f>SUM(W13:AD13)</f>
        <v>0</v>
      </c>
      <c r="AF13" s="19"/>
      <c r="AG13" s="859"/>
      <c r="AI13" s="19"/>
      <c r="AJ13" s="19"/>
      <c r="AM13" s="45"/>
      <c r="AN13" s="354"/>
      <c r="AO13" s="42"/>
      <c r="AP13" s="42"/>
      <c r="AQ13" s="42"/>
      <c r="AR13" s="56"/>
      <c r="AS13" s="56"/>
      <c r="AT13" s="56"/>
      <c r="AU13" s="57">
        <f>SUM(AM13:AT13)</f>
        <v>0</v>
      </c>
      <c r="AV13" s="19"/>
      <c r="AY13" s="19"/>
      <c r="AZ13" s="19"/>
      <c r="BC13" s="45"/>
      <c r="BD13" s="354"/>
      <c r="BE13" s="42"/>
      <c r="BF13" s="42"/>
      <c r="BG13" s="42"/>
      <c r="BH13" s="56"/>
      <c r="BI13" s="56"/>
      <c r="BJ13" s="56"/>
      <c r="BK13" s="57">
        <f>SUM(BC13:BJ13)</f>
        <v>0</v>
      </c>
      <c r="BL13" s="19"/>
      <c r="BO13" s="19"/>
      <c r="BP13" s="19"/>
      <c r="BS13" s="45"/>
      <c r="BT13" s="354"/>
      <c r="BU13" s="42"/>
      <c r="BV13" s="42"/>
      <c r="BW13" s="42"/>
      <c r="BX13" s="56"/>
      <c r="BY13" s="56"/>
      <c r="BZ13" s="56"/>
      <c r="CA13" s="57">
        <f>SUM(BS13:BZ13)</f>
        <v>0</v>
      </c>
      <c r="CB13" s="19"/>
    </row>
    <row r="14" spans="1:80" x14ac:dyDescent="0.25">
      <c r="C14" s="19"/>
      <c r="D14" s="19"/>
      <c r="G14" s="109"/>
      <c r="H14" s="109"/>
      <c r="I14" s="109"/>
      <c r="J14" s="109"/>
      <c r="K14" s="109"/>
      <c r="L14" s="109"/>
      <c r="M14" s="109"/>
      <c r="N14" s="109"/>
      <c r="O14" s="109"/>
      <c r="P14" s="109"/>
      <c r="S14" s="19"/>
      <c r="T14" s="19"/>
      <c r="AI14" s="19"/>
      <c r="AJ14" s="19"/>
      <c r="AY14" s="19"/>
      <c r="AZ14" s="19"/>
      <c r="BO14" s="19"/>
      <c r="BP14" s="19"/>
    </row>
    <row r="15" spans="1:80" ht="13" x14ac:dyDescent="0.3">
      <c r="B15" s="31" t="s">
        <v>65</v>
      </c>
      <c r="C15" s="19"/>
      <c r="D15" s="19"/>
      <c r="G15" s="110"/>
      <c r="H15" s="110"/>
      <c r="I15" s="110"/>
      <c r="J15" s="110"/>
      <c r="K15" s="110"/>
      <c r="L15" s="109"/>
      <c r="M15" s="109"/>
      <c r="N15" s="109"/>
      <c r="O15" s="109"/>
      <c r="P15" s="109"/>
      <c r="R15" s="31" t="s">
        <v>65</v>
      </c>
      <c r="S15" s="19"/>
      <c r="T15" s="19"/>
      <c r="W15" s="46"/>
      <c r="X15" s="46"/>
      <c r="Y15" s="46"/>
      <c r="Z15" s="46"/>
      <c r="AA15" s="46"/>
      <c r="AH15" s="31" t="s">
        <v>65</v>
      </c>
      <c r="AI15" s="19"/>
      <c r="AJ15" s="19"/>
      <c r="AM15" s="46"/>
      <c r="AN15" s="46"/>
      <c r="AO15" s="46"/>
      <c r="AP15" s="46"/>
      <c r="AQ15" s="46"/>
      <c r="AX15" s="31" t="s">
        <v>65</v>
      </c>
      <c r="AY15" s="19"/>
      <c r="AZ15" s="19"/>
      <c r="BC15" s="46"/>
      <c r="BD15" s="46"/>
      <c r="BE15" s="46"/>
      <c r="BF15" s="46"/>
      <c r="BG15" s="46"/>
      <c r="BN15" s="31" t="s">
        <v>65</v>
      </c>
      <c r="BO15" s="19"/>
      <c r="BP15" s="19"/>
      <c r="BS15" s="46"/>
      <c r="BT15" s="46"/>
      <c r="BU15" s="46"/>
      <c r="BV15" s="46"/>
      <c r="BW15" s="46"/>
    </row>
    <row r="16" spans="1:80" s="497" customFormat="1" ht="50" x14ac:dyDescent="0.25">
      <c r="B16" s="853" t="s">
        <v>66</v>
      </c>
      <c r="C16" s="854"/>
      <c r="D16" s="854"/>
      <c r="E16" s="854"/>
      <c r="F16" s="855"/>
      <c r="G16" s="100" t="s">
        <v>53</v>
      </c>
      <c r="H16" s="100" t="s">
        <v>54</v>
      </c>
      <c r="I16" s="100" t="s">
        <v>55</v>
      </c>
      <c r="J16" s="100" t="s">
        <v>56</v>
      </c>
      <c r="K16" s="100" t="s">
        <v>57</v>
      </c>
      <c r="L16" s="100" t="s">
        <v>69</v>
      </c>
      <c r="M16" s="100" t="s">
        <v>102</v>
      </c>
      <c r="N16" s="100" t="s">
        <v>103</v>
      </c>
      <c r="O16" s="100" t="s">
        <v>128</v>
      </c>
      <c r="P16" s="100" t="s">
        <v>77</v>
      </c>
      <c r="Q16" s="479"/>
      <c r="R16" s="853" t="s">
        <v>66</v>
      </c>
      <c r="S16" s="854"/>
      <c r="T16" s="854"/>
      <c r="U16" s="854"/>
      <c r="V16" s="855"/>
      <c r="W16" s="494" t="s">
        <v>53</v>
      </c>
      <c r="X16" s="494" t="s">
        <v>54</v>
      </c>
      <c r="Y16" s="494" t="s">
        <v>55</v>
      </c>
      <c r="Z16" s="494" t="s">
        <v>56</v>
      </c>
      <c r="AA16" s="494" t="s">
        <v>57</v>
      </c>
      <c r="AB16" s="494" t="s">
        <v>69</v>
      </c>
      <c r="AC16" s="495" t="s">
        <v>102</v>
      </c>
      <c r="AD16" s="495" t="s">
        <v>103</v>
      </c>
      <c r="AE16" s="495" t="s">
        <v>128</v>
      </c>
      <c r="AF16" s="494" t="s">
        <v>77</v>
      </c>
      <c r="AH16" s="853" t="s">
        <v>66</v>
      </c>
      <c r="AI16" s="854"/>
      <c r="AJ16" s="854"/>
      <c r="AK16" s="854"/>
      <c r="AL16" s="855"/>
      <c r="AM16" s="494" t="s">
        <v>53</v>
      </c>
      <c r="AN16" s="494" t="s">
        <v>54</v>
      </c>
      <c r="AO16" s="494" t="s">
        <v>55</v>
      </c>
      <c r="AP16" s="494" t="s">
        <v>56</v>
      </c>
      <c r="AQ16" s="494" t="s">
        <v>57</v>
      </c>
      <c r="AR16" s="494" t="s">
        <v>69</v>
      </c>
      <c r="AS16" s="495" t="s">
        <v>102</v>
      </c>
      <c r="AT16" s="495" t="s">
        <v>103</v>
      </c>
      <c r="AU16" s="495" t="s">
        <v>128</v>
      </c>
      <c r="AV16" s="494" t="s">
        <v>77</v>
      </c>
      <c r="AX16" s="853" t="s">
        <v>66</v>
      </c>
      <c r="AY16" s="854"/>
      <c r="AZ16" s="854"/>
      <c r="BA16" s="854"/>
      <c r="BB16" s="855"/>
      <c r="BC16" s="494" t="s">
        <v>53</v>
      </c>
      <c r="BD16" s="494" t="s">
        <v>54</v>
      </c>
      <c r="BE16" s="494" t="s">
        <v>55</v>
      </c>
      <c r="BF16" s="494" t="s">
        <v>56</v>
      </c>
      <c r="BG16" s="494" t="s">
        <v>57</v>
      </c>
      <c r="BH16" s="494" t="s">
        <v>69</v>
      </c>
      <c r="BI16" s="495" t="s">
        <v>102</v>
      </c>
      <c r="BJ16" s="495" t="s">
        <v>103</v>
      </c>
      <c r="BK16" s="495" t="s">
        <v>128</v>
      </c>
      <c r="BL16" s="494" t="s">
        <v>77</v>
      </c>
      <c r="BN16" s="853" t="s">
        <v>66</v>
      </c>
      <c r="BO16" s="854"/>
      <c r="BP16" s="854"/>
      <c r="BQ16" s="854"/>
      <c r="BR16" s="855"/>
      <c r="BS16" s="494" t="s">
        <v>53</v>
      </c>
      <c r="BT16" s="494" t="s">
        <v>54</v>
      </c>
      <c r="BU16" s="494" t="s">
        <v>55</v>
      </c>
      <c r="BV16" s="494" t="s">
        <v>56</v>
      </c>
      <c r="BW16" s="494" t="s">
        <v>57</v>
      </c>
      <c r="BX16" s="494" t="s">
        <v>69</v>
      </c>
      <c r="BY16" s="495" t="s">
        <v>102</v>
      </c>
      <c r="BZ16" s="495" t="s">
        <v>103</v>
      </c>
      <c r="CA16" s="495" t="s">
        <v>128</v>
      </c>
      <c r="CB16" s="494" t="s">
        <v>77</v>
      </c>
    </row>
    <row r="17" spans="2:80" x14ac:dyDescent="0.25">
      <c r="B17" s="40" t="s">
        <v>80</v>
      </c>
      <c r="C17" s="37"/>
      <c r="D17" s="41"/>
      <c r="E17" s="41"/>
      <c r="F17" s="30"/>
      <c r="G17" s="101"/>
      <c r="H17" s="352"/>
      <c r="I17" s="101"/>
      <c r="J17" s="101"/>
      <c r="K17" s="101"/>
      <c r="L17" s="101"/>
      <c r="M17" s="101"/>
      <c r="N17" s="101"/>
      <c r="O17" s="101"/>
      <c r="P17" s="102">
        <f t="shared" ref="P17:P19" si="0">SUM(G17:O17)</f>
        <v>0</v>
      </c>
      <c r="Q17" s="46"/>
      <c r="R17" s="40" t="s">
        <v>80</v>
      </c>
      <c r="S17" s="37"/>
      <c r="T17" s="41"/>
      <c r="U17" s="41"/>
      <c r="V17" s="30"/>
      <c r="W17" s="21"/>
      <c r="X17" s="355"/>
      <c r="Y17" s="21"/>
      <c r="Z17" s="21"/>
      <c r="AA17" s="21"/>
      <c r="AB17" s="21"/>
      <c r="AC17" s="21"/>
      <c r="AD17" s="55"/>
      <c r="AE17" s="55"/>
      <c r="AF17" s="78">
        <f>SUM(W17:AE17)</f>
        <v>0</v>
      </c>
      <c r="AH17" s="40" t="s">
        <v>80</v>
      </c>
      <c r="AI17" s="37"/>
      <c r="AJ17" s="41"/>
      <c r="AK17" s="41"/>
      <c r="AL17" s="30"/>
      <c r="AM17" s="102"/>
      <c r="AN17" s="352"/>
      <c r="AO17" s="102"/>
      <c r="AP17" s="102"/>
      <c r="AQ17" s="102"/>
      <c r="AR17" s="102"/>
      <c r="AS17" s="102"/>
      <c r="AT17" s="102"/>
      <c r="AU17" s="102"/>
      <c r="AV17" s="102">
        <f>SUM(AM17:AU17)</f>
        <v>0</v>
      </c>
      <c r="AX17" s="40" t="s">
        <v>80</v>
      </c>
      <c r="AY17" s="37"/>
      <c r="AZ17" s="41"/>
      <c r="BA17" s="41"/>
      <c r="BB17" s="30"/>
      <c r="BC17" s="102"/>
      <c r="BD17" s="352"/>
      <c r="BE17" s="102"/>
      <c r="BF17" s="102"/>
      <c r="BG17" s="102"/>
      <c r="BH17" s="102"/>
      <c r="BI17" s="102"/>
      <c r="BJ17" s="102"/>
      <c r="BK17" s="102"/>
      <c r="BL17" s="102">
        <f>SUM(BC17:BK17)</f>
        <v>0</v>
      </c>
      <c r="BN17" s="40" t="s">
        <v>80</v>
      </c>
      <c r="BO17" s="37"/>
      <c r="BP17" s="41"/>
      <c r="BQ17" s="41"/>
      <c r="BR17" s="30"/>
      <c r="BS17" s="102"/>
      <c r="BT17" s="352"/>
      <c r="BU17" s="102"/>
      <c r="BV17" s="102"/>
      <c r="BW17" s="102"/>
      <c r="BX17" s="102"/>
      <c r="BY17" s="102"/>
      <c r="BZ17" s="102"/>
      <c r="CA17" s="102"/>
      <c r="CB17" s="102">
        <f>SUM(BS17:CA17)</f>
        <v>0</v>
      </c>
    </row>
    <row r="18" spans="2:80" x14ac:dyDescent="0.25">
      <c r="B18" s="40" t="s">
        <v>67</v>
      </c>
      <c r="C18" s="37"/>
      <c r="D18" s="41"/>
      <c r="E18" s="41"/>
      <c r="F18" s="30"/>
      <c r="G18" s="101"/>
      <c r="H18" s="352"/>
      <c r="I18" s="101"/>
      <c r="J18" s="101"/>
      <c r="K18" s="101"/>
      <c r="L18" s="101"/>
      <c r="M18" s="101"/>
      <c r="N18" s="101"/>
      <c r="O18" s="101"/>
      <c r="P18" s="102">
        <f t="shared" si="0"/>
        <v>0</v>
      </c>
      <c r="Q18" s="46"/>
      <c r="R18" s="40" t="s">
        <v>67</v>
      </c>
      <c r="S18" s="37"/>
      <c r="T18" s="41"/>
      <c r="U18" s="41"/>
      <c r="V18" s="30"/>
      <c r="W18" s="21"/>
      <c r="X18" s="355"/>
      <c r="Y18" s="21"/>
      <c r="Z18" s="21"/>
      <c r="AA18" s="21"/>
      <c r="AB18" s="21"/>
      <c r="AC18" s="21"/>
      <c r="AD18" s="55"/>
      <c r="AE18" s="55"/>
      <c r="AF18" s="78">
        <f>SUM(W18:AE18)</f>
        <v>0</v>
      </c>
      <c r="AH18" s="40" t="s">
        <v>67</v>
      </c>
      <c r="AI18" s="37"/>
      <c r="AJ18" s="41"/>
      <c r="AK18" s="41"/>
      <c r="AL18" s="30"/>
      <c r="AM18" s="102"/>
      <c r="AN18" s="352"/>
      <c r="AO18" s="102"/>
      <c r="AP18" s="102"/>
      <c r="AQ18" s="102"/>
      <c r="AR18" s="102"/>
      <c r="AS18" s="102"/>
      <c r="AT18" s="102"/>
      <c r="AU18" s="102"/>
      <c r="AV18" s="102">
        <f>SUM(AM18:AU18)</f>
        <v>0</v>
      </c>
      <c r="AX18" s="40" t="s">
        <v>67</v>
      </c>
      <c r="AY18" s="37"/>
      <c r="AZ18" s="41"/>
      <c r="BA18" s="41"/>
      <c r="BB18" s="30"/>
      <c r="BC18" s="102"/>
      <c r="BD18" s="352"/>
      <c r="BE18" s="102"/>
      <c r="BF18" s="102"/>
      <c r="BG18" s="102"/>
      <c r="BH18" s="102"/>
      <c r="BI18" s="102"/>
      <c r="BJ18" s="102"/>
      <c r="BK18" s="102"/>
      <c r="BL18" s="102">
        <f>SUM(BC18:BK18)</f>
        <v>0</v>
      </c>
      <c r="BN18" s="40" t="s">
        <v>67</v>
      </c>
      <c r="BO18" s="37"/>
      <c r="BP18" s="41"/>
      <c r="BQ18" s="41"/>
      <c r="BR18" s="30"/>
      <c r="BS18" s="102"/>
      <c r="BT18" s="352"/>
      <c r="BU18" s="102"/>
      <c r="BV18" s="102"/>
      <c r="BW18" s="102"/>
      <c r="BX18" s="102"/>
      <c r="BY18" s="102"/>
      <c r="BZ18" s="102"/>
      <c r="CA18" s="102"/>
      <c r="CB18" s="102">
        <f>SUM(BS18:CA18)</f>
        <v>0</v>
      </c>
    </row>
    <row r="19" spans="2:80" x14ac:dyDescent="0.25">
      <c r="B19" s="40" t="s">
        <v>68</v>
      </c>
      <c r="C19" s="37"/>
      <c r="D19" s="41"/>
      <c r="E19" s="41"/>
      <c r="F19" s="30"/>
      <c r="G19" s="101"/>
      <c r="H19" s="352"/>
      <c r="I19" s="101"/>
      <c r="J19" s="101"/>
      <c r="K19" s="101"/>
      <c r="L19" s="101"/>
      <c r="M19" s="101"/>
      <c r="N19" s="101"/>
      <c r="O19" s="101"/>
      <c r="P19" s="102">
        <f t="shared" si="0"/>
        <v>0</v>
      </c>
      <c r="Q19" s="46"/>
      <c r="R19" s="40" t="s">
        <v>68</v>
      </c>
      <c r="S19" s="37"/>
      <c r="T19" s="41"/>
      <c r="U19" s="41"/>
      <c r="V19" s="30"/>
      <c r="W19" s="21"/>
      <c r="X19" s="355"/>
      <c r="Y19" s="21"/>
      <c r="Z19" s="21"/>
      <c r="AA19" s="21"/>
      <c r="AB19" s="21"/>
      <c r="AC19" s="21"/>
      <c r="AD19" s="55"/>
      <c r="AE19" s="55"/>
      <c r="AF19" s="78">
        <f>SUM(W19:AE19)</f>
        <v>0</v>
      </c>
      <c r="AH19" s="40" t="s">
        <v>68</v>
      </c>
      <c r="AI19" s="37"/>
      <c r="AJ19" s="41"/>
      <c r="AK19" s="41"/>
      <c r="AL19" s="30"/>
      <c r="AM19" s="102"/>
      <c r="AN19" s="352"/>
      <c r="AO19" s="102"/>
      <c r="AP19" s="102"/>
      <c r="AQ19" s="102"/>
      <c r="AR19" s="102"/>
      <c r="AS19" s="102"/>
      <c r="AT19" s="102"/>
      <c r="AU19" s="102"/>
      <c r="AV19" s="102">
        <f>SUM(AM19:AU19)</f>
        <v>0</v>
      </c>
      <c r="AX19" s="40" t="s">
        <v>68</v>
      </c>
      <c r="AY19" s="37"/>
      <c r="AZ19" s="41"/>
      <c r="BA19" s="41"/>
      <c r="BB19" s="30"/>
      <c r="BC19" s="102"/>
      <c r="BD19" s="352"/>
      <c r="BE19" s="102"/>
      <c r="BF19" s="102"/>
      <c r="BG19" s="102"/>
      <c r="BH19" s="102"/>
      <c r="BI19" s="102"/>
      <c r="BJ19" s="102"/>
      <c r="BK19" s="102"/>
      <c r="BL19" s="102">
        <f>SUM(BC19:BK19)</f>
        <v>0</v>
      </c>
      <c r="BN19" s="40" t="s">
        <v>68</v>
      </c>
      <c r="BO19" s="37"/>
      <c r="BP19" s="41"/>
      <c r="BQ19" s="41"/>
      <c r="BR19" s="30"/>
      <c r="BS19" s="102"/>
      <c r="BT19" s="352"/>
      <c r="BU19" s="102"/>
      <c r="BV19" s="102"/>
      <c r="BW19" s="102"/>
      <c r="BX19" s="102"/>
      <c r="BY19" s="102"/>
      <c r="BZ19" s="102"/>
      <c r="CA19" s="102"/>
      <c r="CB19" s="102">
        <f>SUM(BS19:CA19)</f>
        <v>0</v>
      </c>
    </row>
    <row r="20" spans="2:80" x14ac:dyDescent="0.25">
      <c r="B20" s="40" t="s">
        <v>77</v>
      </c>
      <c r="C20" s="37"/>
      <c r="D20" s="41"/>
      <c r="E20" s="41"/>
      <c r="F20" s="30"/>
      <c r="G20" s="102">
        <f>SUM(G17:G19)</f>
        <v>0</v>
      </c>
      <c r="H20" s="353">
        <f>SUM(H17:H19)</f>
        <v>0</v>
      </c>
      <c r="I20" s="102">
        <f t="shared" ref="I20:O20" si="1">SUM(I17:I19)</f>
        <v>0</v>
      </c>
      <c r="J20" s="102">
        <f t="shared" si="1"/>
        <v>0</v>
      </c>
      <c r="K20" s="102">
        <f t="shared" si="1"/>
        <v>0</v>
      </c>
      <c r="L20" s="102">
        <f t="shared" si="1"/>
        <v>0</v>
      </c>
      <c r="M20" s="102">
        <f t="shared" si="1"/>
        <v>0</v>
      </c>
      <c r="N20" s="102">
        <f t="shared" si="1"/>
        <v>0</v>
      </c>
      <c r="O20" s="102">
        <f t="shared" si="1"/>
        <v>0</v>
      </c>
      <c r="P20" s="102">
        <f>SUM(G20:O20)</f>
        <v>0</v>
      </c>
      <c r="Q20" s="46"/>
      <c r="R20" s="40" t="s">
        <v>77</v>
      </c>
      <c r="S20" s="37"/>
      <c r="T20" s="41"/>
      <c r="U20" s="41"/>
      <c r="V20" s="30"/>
      <c r="W20" s="78">
        <f>SUM(W17:W19)</f>
        <v>0</v>
      </c>
      <c r="X20" s="346">
        <v>0</v>
      </c>
      <c r="Y20" s="78">
        <f t="shared" ref="Y20:AC20" si="2">SUM(Y17:Y19)</f>
        <v>0</v>
      </c>
      <c r="Z20" s="78">
        <f t="shared" si="2"/>
        <v>0</v>
      </c>
      <c r="AA20" s="78">
        <f t="shared" si="2"/>
        <v>0</v>
      </c>
      <c r="AB20" s="78">
        <f t="shared" si="2"/>
        <v>0</v>
      </c>
      <c r="AC20" s="78">
        <f t="shared" si="2"/>
        <v>0</v>
      </c>
      <c r="AD20" s="78">
        <f>SUM(AD17:AD19)</f>
        <v>0</v>
      </c>
      <c r="AE20" s="78">
        <f>SUM(AE17:AE19)</f>
        <v>0</v>
      </c>
      <c r="AF20" s="78">
        <f>SUM(W20:AE20)</f>
        <v>0</v>
      </c>
      <c r="AH20" s="40" t="s">
        <v>77</v>
      </c>
      <c r="AI20" s="37"/>
      <c r="AJ20" s="41"/>
      <c r="AK20" s="41"/>
      <c r="AL20" s="30"/>
      <c r="AM20" s="102">
        <f>SUM(AM17:AM19)</f>
        <v>0</v>
      </c>
      <c r="AN20" s="353">
        <f>SUM(AN17:AN19)</f>
        <v>0</v>
      </c>
      <c r="AO20" s="102">
        <f t="shared" ref="AO20:AT20" si="3">SUM(AO17:AO19)</f>
        <v>0</v>
      </c>
      <c r="AP20" s="102">
        <f t="shared" si="3"/>
        <v>0</v>
      </c>
      <c r="AQ20" s="102">
        <f t="shared" si="3"/>
        <v>0</v>
      </c>
      <c r="AR20" s="102">
        <f t="shared" si="3"/>
        <v>0</v>
      </c>
      <c r="AS20" s="102">
        <f t="shared" si="3"/>
        <v>0</v>
      </c>
      <c r="AT20" s="102">
        <f t="shared" si="3"/>
        <v>0</v>
      </c>
      <c r="AU20" s="102">
        <f>SUM(AU17:AU19)</f>
        <v>0</v>
      </c>
      <c r="AV20" s="102">
        <f>SUM(AM20:AU20)</f>
        <v>0</v>
      </c>
      <c r="AX20" s="40" t="s">
        <v>77</v>
      </c>
      <c r="AY20" s="37"/>
      <c r="AZ20" s="41"/>
      <c r="BA20" s="41"/>
      <c r="BB20" s="30"/>
      <c r="BC20" s="102">
        <f>SUM(BC17:BC19)</f>
        <v>0</v>
      </c>
      <c r="BD20" s="353">
        <f>SUM(BD17:BD19)</f>
        <v>0</v>
      </c>
      <c r="BE20" s="102">
        <f t="shared" ref="BE20:BJ20" si="4">SUM(BE17:BE19)</f>
        <v>0</v>
      </c>
      <c r="BF20" s="102">
        <f t="shared" si="4"/>
        <v>0</v>
      </c>
      <c r="BG20" s="102">
        <f t="shared" si="4"/>
        <v>0</v>
      </c>
      <c r="BH20" s="102">
        <f t="shared" si="4"/>
        <v>0</v>
      </c>
      <c r="BI20" s="102">
        <f t="shared" si="4"/>
        <v>0</v>
      </c>
      <c r="BJ20" s="102">
        <f t="shared" si="4"/>
        <v>0</v>
      </c>
      <c r="BK20" s="102">
        <f>SUM(BK17:BK19)</f>
        <v>0</v>
      </c>
      <c r="BL20" s="102">
        <f>SUM(BC20:BK20)</f>
        <v>0</v>
      </c>
      <c r="BN20" s="40" t="s">
        <v>77</v>
      </c>
      <c r="BO20" s="37"/>
      <c r="BP20" s="41"/>
      <c r="BQ20" s="41"/>
      <c r="BR20" s="30"/>
      <c r="BS20" s="102">
        <f>SUM(BS17:BS19)</f>
        <v>0</v>
      </c>
      <c r="BT20" s="353">
        <f>SUM(BT17:BT19)</f>
        <v>0</v>
      </c>
      <c r="BU20" s="102">
        <f t="shared" ref="BU20:BZ20" si="5">SUM(BU17:BU19)</f>
        <v>0</v>
      </c>
      <c r="BV20" s="102">
        <f t="shared" si="5"/>
        <v>0</v>
      </c>
      <c r="BW20" s="102">
        <f t="shared" si="5"/>
        <v>0</v>
      </c>
      <c r="BX20" s="102">
        <f t="shared" si="5"/>
        <v>0</v>
      </c>
      <c r="BY20" s="102">
        <f t="shared" si="5"/>
        <v>0</v>
      </c>
      <c r="BZ20" s="102">
        <f t="shared" si="5"/>
        <v>0</v>
      </c>
      <c r="CA20" s="102">
        <f>SUM(CA17:CA19)</f>
        <v>0</v>
      </c>
      <c r="CB20" s="102">
        <f>SUM(BS20:CA20)</f>
        <v>0</v>
      </c>
    </row>
    <row r="21" spans="2:80" ht="13" x14ac:dyDescent="0.3">
      <c r="B21" s="31"/>
      <c r="G21" s="109"/>
      <c r="H21" s="109"/>
      <c r="I21" s="109"/>
      <c r="J21" s="109"/>
      <c r="K21" s="109"/>
      <c r="L21" s="109"/>
      <c r="M21" s="109"/>
      <c r="N21" s="109"/>
      <c r="O21" s="109"/>
      <c r="P21" s="109"/>
      <c r="R21" s="31"/>
      <c r="AG21" s="46"/>
    </row>
  </sheetData>
  <mergeCells count="13">
    <mergeCell ref="B6:E6"/>
    <mergeCell ref="AG10:AG13"/>
    <mergeCell ref="A2:AV2"/>
    <mergeCell ref="B12:F12"/>
    <mergeCell ref="B16:F16"/>
    <mergeCell ref="R12:V12"/>
    <mergeCell ref="AH12:AL12"/>
    <mergeCell ref="AX12:BB12"/>
    <mergeCell ref="BN12:BR12"/>
    <mergeCell ref="R16:V16"/>
    <mergeCell ref="AH16:AL16"/>
    <mergeCell ref="AX16:BB16"/>
    <mergeCell ref="BN16:BR16"/>
  </mergeCells>
  <pageMargins left="0.7" right="0.7" top="0.75" bottom="0.75" header="0.3" footer="0.3"/>
  <pageSetup paperSize="8" scale="40"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1F69D-00F8-4B82-BCAE-C5153A704C25}">
  <sheetPr>
    <tabColor theme="7" tint="0.59999389629810485"/>
    <pageSetUpPr fitToPage="1"/>
  </sheetPr>
  <dimension ref="A1:CB21"/>
  <sheetViews>
    <sheetView zoomScale="85" zoomScaleNormal="85" workbookViewId="0">
      <selection activeCell="X5" sqref="X5"/>
    </sheetView>
  </sheetViews>
  <sheetFormatPr defaultColWidth="8.81640625" defaultRowHeight="12.5" x14ac:dyDescent="0.25"/>
  <cols>
    <col min="1" max="1" width="1.81640625" style="18" customWidth="1"/>
    <col min="2" max="6" width="5.6328125" style="18" customWidth="1"/>
    <col min="7" max="7" width="19" style="94" customWidth="1"/>
    <col min="8" max="8" width="18.453125" style="94" customWidth="1"/>
    <col min="9" max="11" width="19" style="94" customWidth="1"/>
    <col min="12" max="14" width="20.1796875" style="94" customWidth="1"/>
    <col min="15" max="15" width="23" style="94" customWidth="1"/>
    <col min="16" max="16" width="25.453125" style="94" customWidth="1"/>
    <col min="17" max="17" width="8" style="18" customWidth="1"/>
    <col min="18" max="22" width="5.6328125" style="18" customWidth="1"/>
    <col min="23" max="23" width="19" style="18" customWidth="1"/>
    <col min="24" max="24" width="19.81640625" style="18" customWidth="1"/>
    <col min="25" max="27" width="19" style="18" customWidth="1"/>
    <col min="28" max="29" width="20.54296875" style="18" customWidth="1"/>
    <col min="30" max="31" width="20.1796875" style="18" customWidth="1"/>
    <col min="32" max="32" width="20.453125" style="18" customWidth="1"/>
    <col min="33" max="33" width="8.1796875" style="18" customWidth="1"/>
    <col min="34" max="38" width="5.6328125" style="18" customWidth="1"/>
    <col min="39" max="48" width="18.81640625" style="18" customWidth="1"/>
    <col min="49" max="49" width="8.81640625" style="18"/>
    <col min="50" max="54" width="5.6328125" style="18" customWidth="1"/>
    <col min="55" max="64" width="18.81640625" style="18" customWidth="1"/>
    <col min="65" max="65" width="8.81640625" style="18"/>
    <col min="66" max="70" width="5.6328125" style="18" customWidth="1"/>
    <col min="71" max="80" width="18.81640625" style="18" customWidth="1"/>
    <col min="81" max="16384" width="8.81640625" style="18"/>
  </cols>
  <sheetData>
    <row r="1" spans="1:80" ht="23.25" customHeight="1" x14ac:dyDescent="0.3">
      <c r="A1" s="197"/>
      <c r="B1" s="197"/>
      <c r="C1" s="197"/>
      <c r="D1" s="197"/>
      <c r="E1" s="197"/>
      <c r="F1" s="197"/>
      <c r="G1" s="197"/>
      <c r="H1" s="197"/>
      <c r="I1" s="197"/>
      <c r="J1" s="197"/>
      <c r="K1" s="197"/>
      <c r="L1" s="197"/>
      <c r="M1" s="197"/>
      <c r="N1" s="197"/>
      <c r="O1" s="197"/>
      <c r="P1" s="197"/>
      <c r="Q1" s="197"/>
      <c r="R1" s="197"/>
      <c r="S1" s="197"/>
      <c r="T1" s="197"/>
      <c r="U1" s="197"/>
      <c r="V1" s="197"/>
      <c r="W1" s="197"/>
      <c r="X1" s="197"/>
      <c r="Y1" s="572" t="s">
        <v>377</v>
      </c>
      <c r="Z1" s="1"/>
      <c r="AA1" s="344">
        <f>'Cover Page'!L7</f>
        <v>0</v>
      </c>
      <c r="AB1" s="344"/>
      <c r="AC1" s="197"/>
      <c r="AD1" s="197"/>
      <c r="AE1" s="197"/>
      <c r="AF1" s="197"/>
      <c r="AG1" s="197"/>
      <c r="AH1" s="197"/>
      <c r="AI1" s="197"/>
      <c r="AJ1" s="197"/>
      <c r="AK1" s="197"/>
      <c r="AL1" s="197"/>
      <c r="AM1" s="197"/>
      <c r="AN1" s="197"/>
      <c r="AO1" s="197"/>
      <c r="AP1" s="197"/>
      <c r="AQ1" s="197"/>
      <c r="AR1" s="197"/>
      <c r="AS1" s="197"/>
      <c r="AT1" s="197"/>
      <c r="AU1" s="197"/>
      <c r="AV1" s="197"/>
    </row>
    <row r="2" spans="1:80" ht="22.5" customHeight="1" x14ac:dyDescent="0.3">
      <c r="A2" s="860" t="s">
        <v>273</v>
      </c>
      <c r="B2" s="860"/>
      <c r="C2" s="860"/>
      <c r="D2" s="860"/>
      <c r="E2" s="860"/>
      <c r="F2" s="860"/>
      <c r="G2" s="860"/>
      <c r="H2" s="860"/>
      <c r="I2" s="860"/>
      <c r="J2" s="860"/>
      <c r="K2" s="860"/>
      <c r="L2" s="860"/>
      <c r="M2" s="860"/>
      <c r="N2" s="860"/>
      <c r="O2" s="860"/>
      <c r="P2" s="860"/>
      <c r="Q2" s="860"/>
      <c r="R2" s="860"/>
      <c r="S2" s="860"/>
      <c r="T2" s="860"/>
      <c r="U2" s="860"/>
      <c r="V2" s="860"/>
      <c r="W2" s="860"/>
      <c r="X2" s="860"/>
      <c r="Y2" s="860"/>
      <c r="Z2" s="860"/>
      <c r="AA2" s="860"/>
      <c r="AB2" s="860"/>
      <c r="AC2" s="860"/>
      <c r="AD2" s="860"/>
      <c r="AE2" s="860"/>
      <c r="AF2" s="860"/>
      <c r="AG2" s="860"/>
      <c r="AH2" s="860"/>
      <c r="AI2" s="860"/>
      <c r="AJ2" s="860"/>
      <c r="AK2" s="860"/>
      <c r="AL2" s="860"/>
      <c r="AM2" s="860"/>
      <c r="AN2" s="860"/>
      <c r="AO2" s="860"/>
      <c r="AP2" s="860"/>
      <c r="AQ2" s="860"/>
      <c r="AR2" s="860"/>
      <c r="AS2" s="860"/>
      <c r="AT2" s="860"/>
      <c r="AU2" s="860"/>
      <c r="AV2" s="860"/>
    </row>
    <row r="3" spans="1:80" ht="22.5" customHeight="1" x14ac:dyDescent="0.3">
      <c r="A3" s="197"/>
      <c r="B3" s="197"/>
      <c r="C3" s="197"/>
      <c r="D3" s="197"/>
      <c r="E3" s="197"/>
      <c r="F3" s="197"/>
      <c r="G3" s="197"/>
      <c r="H3" s="197"/>
      <c r="I3" s="197"/>
      <c r="J3" s="197"/>
      <c r="K3" s="197"/>
      <c r="L3" s="197"/>
      <c r="M3" s="197"/>
      <c r="N3" s="197"/>
      <c r="O3" s="197"/>
      <c r="P3" s="197"/>
      <c r="Q3" s="197"/>
      <c r="R3" s="197"/>
      <c r="S3" s="197"/>
      <c r="T3" s="197"/>
      <c r="U3" s="197"/>
      <c r="V3" s="197"/>
      <c r="W3" s="197"/>
      <c r="X3" s="197"/>
      <c r="Y3" s="359" t="s">
        <v>333</v>
      </c>
      <c r="Z3" s="360" t="e">
        <f>DATE('Cover Page'!K13,'Cover Page'!I13,'Cover Page'!G13)</f>
        <v>#NUM!</v>
      </c>
      <c r="AA3" s="197"/>
      <c r="AB3" s="197"/>
      <c r="AC3" s="197"/>
      <c r="AD3" s="197"/>
      <c r="AE3" s="197"/>
      <c r="AF3" s="197"/>
      <c r="AG3" s="197"/>
      <c r="AH3" s="197"/>
      <c r="AI3" s="197"/>
      <c r="AJ3" s="197"/>
      <c r="AK3" s="197"/>
      <c r="AL3" s="197"/>
      <c r="AM3" s="197"/>
      <c r="AN3" s="197"/>
      <c r="AO3" s="197"/>
      <c r="AP3" s="197"/>
      <c r="AQ3" s="197"/>
      <c r="AR3" s="197"/>
      <c r="AS3" s="197"/>
      <c r="AT3" s="197"/>
      <c r="AU3" s="197"/>
      <c r="AV3" s="197"/>
    </row>
    <row r="4" spans="1:80" x14ac:dyDescent="0.25">
      <c r="A4" s="35"/>
      <c r="B4" s="35"/>
      <c r="C4" s="35"/>
      <c r="D4" s="35"/>
      <c r="E4" s="35"/>
      <c r="F4" s="35"/>
      <c r="G4" s="95"/>
      <c r="H4" s="95"/>
      <c r="I4" s="95"/>
      <c r="J4" s="95"/>
      <c r="K4" s="95"/>
      <c r="L4" s="95"/>
      <c r="M4" s="95"/>
      <c r="N4" s="95"/>
      <c r="O4" s="95"/>
      <c r="P4" s="95"/>
      <c r="Q4" s="35"/>
      <c r="R4" s="35"/>
      <c r="S4" s="35"/>
      <c r="T4" s="35"/>
      <c r="U4" s="35"/>
      <c r="V4" s="35"/>
      <c r="W4" s="35"/>
      <c r="X4" s="95"/>
      <c r="Y4" s="35"/>
      <c r="Z4" s="35"/>
      <c r="AA4" s="35"/>
      <c r="AB4" s="35"/>
      <c r="AC4" s="35"/>
      <c r="AD4" s="35"/>
      <c r="AE4" s="35"/>
      <c r="AF4" s="35"/>
      <c r="AN4" s="95"/>
    </row>
    <row r="5" spans="1:80" ht="25" x14ac:dyDescent="0.5">
      <c r="B5" s="19" t="s">
        <v>0</v>
      </c>
      <c r="C5" s="19"/>
      <c r="D5" s="19"/>
      <c r="E5" s="19"/>
      <c r="F5" s="19"/>
      <c r="G5" s="391" t="s">
        <v>1</v>
      </c>
      <c r="H5" s="98"/>
      <c r="I5" s="97" t="s">
        <v>2</v>
      </c>
      <c r="J5" s="98"/>
      <c r="R5" s="19"/>
      <c r="S5" s="35"/>
      <c r="T5" s="35"/>
      <c r="U5" s="35"/>
      <c r="V5" s="36"/>
      <c r="W5" s="36"/>
      <c r="X5" s="36"/>
      <c r="Y5" s="36"/>
      <c r="Z5" s="36"/>
      <c r="AA5" s="19"/>
      <c r="AB5" s="19"/>
      <c r="AC5" s="19"/>
      <c r="AF5" s="19"/>
      <c r="AR5" s="20"/>
      <c r="AS5" s="20"/>
      <c r="AT5" s="20"/>
      <c r="AU5" s="20"/>
      <c r="AV5" s="20"/>
    </row>
    <row r="6" spans="1:80" ht="25" x14ac:dyDescent="0.5">
      <c r="A6" s="19"/>
      <c r="B6" s="856">
        <f>'Cover Page'!G9</f>
        <v>0</v>
      </c>
      <c r="C6" s="857"/>
      <c r="D6" s="857"/>
      <c r="E6" s="858"/>
      <c r="F6" s="35"/>
      <c r="G6" s="390">
        <f>'Cover Page'!K13</f>
        <v>0</v>
      </c>
      <c r="H6" s="105"/>
      <c r="I6" s="390">
        <f>'Cover Page'!I13</f>
        <v>0</v>
      </c>
      <c r="J6" s="97"/>
      <c r="R6" s="19"/>
      <c r="S6" s="35"/>
      <c r="T6" s="35"/>
      <c r="U6" s="35"/>
      <c r="V6" s="36"/>
      <c r="W6" s="36"/>
      <c r="X6" s="36"/>
      <c r="Y6" s="36"/>
      <c r="Z6" s="36"/>
      <c r="AT6" s="19"/>
      <c r="AU6" s="19"/>
      <c r="AV6" s="19"/>
    </row>
    <row r="7" spans="1:80" ht="13" x14ac:dyDescent="0.3">
      <c r="A7" s="19"/>
      <c r="B7" s="19"/>
      <c r="C7" s="19"/>
      <c r="D7" s="19"/>
      <c r="E7" s="19"/>
      <c r="F7" s="19"/>
      <c r="G7" s="97"/>
      <c r="H7" s="97"/>
      <c r="I7" s="97"/>
      <c r="J7" s="97"/>
      <c r="K7" s="97"/>
      <c r="L7" s="97"/>
      <c r="M7" s="97"/>
      <c r="N7" s="97"/>
      <c r="O7" s="97"/>
      <c r="P7" s="97"/>
      <c r="Q7" s="19"/>
      <c r="R7" s="2"/>
      <c r="S7" s="14"/>
      <c r="T7" s="13"/>
      <c r="U7" s="13"/>
      <c r="V7" s="13"/>
      <c r="W7" s="13"/>
      <c r="X7" s="13"/>
      <c r="Y7" s="2"/>
      <c r="Z7" s="35"/>
      <c r="AA7" s="19"/>
      <c r="AB7" s="19"/>
      <c r="AC7" s="19"/>
      <c r="AD7" s="19"/>
      <c r="AE7" s="19"/>
      <c r="AF7" s="19"/>
      <c r="AR7" s="20"/>
      <c r="AS7" s="20"/>
      <c r="AT7" s="20"/>
      <c r="AU7" s="20"/>
      <c r="AV7" s="20"/>
    </row>
    <row r="8" spans="1:80" s="2" customFormat="1" ht="15" customHeight="1" x14ac:dyDescent="0.3">
      <c r="B8" s="500" t="s">
        <v>487</v>
      </c>
      <c r="C8" s="501"/>
      <c r="D8" s="501"/>
      <c r="E8" s="501"/>
      <c r="F8" s="501"/>
      <c r="G8" s="502"/>
      <c r="H8" s="503"/>
      <c r="I8" s="89"/>
      <c r="J8" s="89"/>
      <c r="K8" s="89"/>
      <c r="L8" s="89"/>
      <c r="M8" s="89"/>
      <c r="N8" s="89"/>
      <c r="O8" s="89"/>
      <c r="P8" s="89"/>
      <c r="R8" s="500" t="s">
        <v>458</v>
      </c>
      <c r="S8" s="501"/>
      <c r="T8" s="501"/>
      <c r="U8" s="501"/>
      <c r="V8" s="501"/>
      <c r="W8" s="502"/>
      <c r="X8" s="503"/>
      <c r="AH8" s="500" t="s">
        <v>459</v>
      </c>
      <c r="AI8" s="501"/>
      <c r="AJ8" s="501"/>
      <c r="AK8" s="501"/>
      <c r="AL8" s="501"/>
      <c r="AM8" s="502"/>
      <c r="AN8" s="503"/>
      <c r="AX8" s="500" t="s">
        <v>460</v>
      </c>
      <c r="AY8" s="501"/>
      <c r="AZ8" s="501"/>
      <c r="BA8" s="501"/>
      <c r="BB8" s="501"/>
      <c r="BC8" s="502"/>
      <c r="BD8" s="503"/>
      <c r="BN8" s="500" t="s">
        <v>461</v>
      </c>
      <c r="BO8" s="501"/>
      <c r="BP8" s="501"/>
      <c r="BQ8" s="501"/>
      <c r="BR8" s="501"/>
      <c r="BS8" s="502"/>
      <c r="BT8" s="503"/>
    </row>
    <row r="9" spans="1:80" x14ac:dyDescent="0.25">
      <c r="B9" s="20"/>
      <c r="R9" s="20"/>
      <c r="AH9" s="20"/>
      <c r="AR9" s="20"/>
      <c r="AS9" s="20"/>
      <c r="AT9" s="20"/>
      <c r="AU9" s="20"/>
      <c r="AV9" s="20"/>
      <c r="AX9" s="20"/>
      <c r="BH9" s="20"/>
      <c r="BI9" s="20"/>
      <c r="BJ9" s="20"/>
      <c r="BK9" s="20"/>
      <c r="BL9" s="20"/>
      <c r="BN9" s="20"/>
      <c r="BX9" s="20"/>
      <c r="BY9" s="20"/>
      <c r="BZ9" s="20"/>
      <c r="CA9" s="20"/>
      <c r="CB9" s="20"/>
    </row>
    <row r="10" spans="1:80" ht="13.25" customHeight="1" x14ac:dyDescent="0.25">
      <c r="A10" s="19"/>
      <c r="B10" s="19"/>
      <c r="C10" s="19"/>
      <c r="D10" s="19"/>
      <c r="E10" s="19"/>
      <c r="F10" s="19"/>
      <c r="G10" s="105"/>
      <c r="H10" s="105"/>
      <c r="I10" s="105"/>
      <c r="J10" s="97"/>
      <c r="K10" s="97"/>
      <c r="L10" s="97"/>
      <c r="M10" s="97"/>
      <c r="N10" s="97"/>
      <c r="O10" s="97"/>
      <c r="P10" s="97"/>
      <c r="Q10" s="19"/>
      <c r="R10" s="19"/>
      <c r="T10" s="19"/>
      <c r="U10" s="19"/>
      <c r="V10" s="19"/>
      <c r="W10" s="19"/>
      <c r="X10" s="19"/>
      <c r="Y10" s="19"/>
      <c r="Z10" s="19"/>
      <c r="AA10" s="19"/>
      <c r="AB10" s="19"/>
      <c r="AC10" s="19"/>
      <c r="AD10" s="19"/>
      <c r="AE10" s="19"/>
      <c r="AF10" s="19"/>
      <c r="AG10" s="859"/>
      <c r="AH10" s="19"/>
      <c r="AI10" s="19"/>
      <c r="AJ10" s="19"/>
      <c r="AK10" s="19"/>
      <c r="AL10" s="19"/>
      <c r="AM10" s="19"/>
      <c r="AN10" s="19"/>
      <c r="AO10" s="19"/>
      <c r="AP10" s="19"/>
      <c r="AQ10" s="19"/>
      <c r="AR10" s="19"/>
      <c r="AS10" s="19"/>
      <c r="AT10" s="19"/>
      <c r="AU10" s="19"/>
      <c r="AV10" s="20"/>
      <c r="AX10" s="19"/>
      <c r="AY10" s="19"/>
      <c r="AZ10" s="19"/>
      <c r="BA10" s="19"/>
      <c r="BB10" s="19"/>
      <c r="BC10" s="19"/>
      <c r="BD10" s="19"/>
      <c r="BE10" s="19"/>
      <c r="BF10" s="19"/>
      <c r="BG10" s="19"/>
      <c r="BH10" s="19"/>
      <c r="BI10" s="19"/>
      <c r="BJ10" s="19"/>
      <c r="BK10" s="19"/>
      <c r="BL10" s="20"/>
      <c r="BN10" s="19"/>
      <c r="BO10" s="19"/>
      <c r="BP10" s="19"/>
      <c r="BQ10" s="19"/>
      <c r="BR10" s="19"/>
      <c r="BS10" s="19"/>
      <c r="BT10" s="19"/>
      <c r="BU10" s="19"/>
      <c r="BV10" s="19"/>
      <c r="BW10" s="19"/>
      <c r="BX10" s="19"/>
      <c r="BY10" s="19"/>
      <c r="BZ10" s="19"/>
      <c r="CA10" s="19"/>
      <c r="CB10" s="20"/>
    </row>
    <row r="11" spans="1:80" ht="13.25" customHeight="1" x14ac:dyDescent="0.25">
      <c r="B11" s="39"/>
      <c r="C11" s="39"/>
      <c r="D11" s="39"/>
      <c r="E11" s="39"/>
      <c r="F11" s="39"/>
      <c r="G11" s="106"/>
      <c r="H11" s="106"/>
      <c r="I11" s="106"/>
      <c r="J11" s="106"/>
      <c r="K11" s="106"/>
      <c r="L11" s="106"/>
      <c r="M11" s="106"/>
      <c r="N11" s="106"/>
      <c r="O11" s="106"/>
      <c r="P11" s="106"/>
      <c r="Q11" s="39"/>
      <c r="R11" s="39"/>
      <c r="S11" s="39"/>
      <c r="T11" s="39"/>
      <c r="U11" s="39"/>
      <c r="V11" s="39"/>
      <c r="W11" s="39"/>
      <c r="X11" s="39"/>
      <c r="Y11" s="39"/>
      <c r="Z11" s="39"/>
      <c r="AA11" s="39"/>
      <c r="AB11" s="39"/>
      <c r="AC11" s="39"/>
      <c r="AD11" s="39"/>
      <c r="AE11" s="39"/>
      <c r="AF11" s="39"/>
      <c r="AG11" s="859"/>
      <c r="AH11" s="39"/>
      <c r="AI11" s="39"/>
      <c r="AJ11" s="39"/>
      <c r="AK11" s="39"/>
      <c r="AL11" s="39"/>
      <c r="AM11" s="39"/>
      <c r="AN11" s="39"/>
      <c r="AO11" s="39"/>
      <c r="AP11" s="39"/>
      <c r="AQ11" s="39"/>
      <c r="AR11" s="39"/>
      <c r="AS11" s="39"/>
      <c r="AT11" s="39"/>
      <c r="AU11" s="39"/>
      <c r="AX11" s="39"/>
      <c r="AY11" s="39"/>
      <c r="AZ11" s="39"/>
      <c r="BA11" s="39"/>
      <c r="BB11" s="39"/>
      <c r="BC11" s="39"/>
      <c r="BD11" s="39"/>
      <c r="BE11" s="39"/>
      <c r="BF11" s="39"/>
      <c r="BG11" s="39"/>
      <c r="BH11" s="39"/>
      <c r="BI11" s="39"/>
      <c r="BJ11" s="39"/>
      <c r="BK11" s="39"/>
      <c r="BN11" s="39"/>
      <c r="BO11" s="39"/>
      <c r="BP11" s="39"/>
      <c r="BQ11" s="39"/>
      <c r="BR11" s="39"/>
      <c r="BS11" s="39"/>
      <c r="BT11" s="39"/>
      <c r="BU11" s="39"/>
      <c r="BV11" s="39"/>
      <c r="BW11" s="39"/>
      <c r="BX11" s="39"/>
      <c r="BY11" s="39"/>
      <c r="BZ11" s="39"/>
      <c r="CA11" s="39"/>
    </row>
    <row r="12" spans="1:80" s="497" customFormat="1" ht="50" x14ac:dyDescent="0.25">
      <c r="B12" s="850" t="s">
        <v>60</v>
      </c>
      <c r="C12" s="851"/>
      <c r="D12" s="851"/>
      <c r="E12" s="851"/>
      <c r="F12" s="852"/>
      <c r="G12" s="100" t="s">
        <v>61</v>
      </c>
      <c r="H12" s="100" t="s">
        <v>62</v>
      </c>
      <c r="I12" s="100" t="s">
        <v>63</v>
      </c>
      <c r="J12" s="100" t="s">
        <v>64</v>
      </c>
      <c r="K12" s="100" t="s">
        <v>76</v>
      </c>
      <c r="L12" s="100" t="s">
        <v>102</v>
      </c>
      <c r="M12" s="100" t="s">
        <v>103</v>
      </c>
      <c r="N12" s="100" t="s">
        <v>128</v>
      </c>
      <c r="O12" s="100" t="s">
        <v>77</v>
      </c>
      <c r="P12" s="480"/>
      <c r="Q12" s="496"/>
      <c r="R12" s="850" t="s">
        <v>60</v>
      </c>
      <c r="S12" s="851"/>
      <c r="T12" s="851"/>
      <c r="U12" s="851"/>
      <c r="V12" s="852"/>
      <c r="W12" s="494" t="s">
        <v>61</v>
      </c>
      <c r="X12" s="494" t="s">
        <v>62</v>
      </c>
      <c r="Y12" s="494" t="s">
        <v>63</v>
      </c>
      <c r="Z12" s="494" t="s">
        <v>64</v>
      </c>
      <c r="AA12" s="494" t="s">
        <v>76</v>
      </c>
      <c r="AB12" s="495" t="s">
        <v>102</v>
      </c>
      <c r="AC12" s="495" t="s">
        <v>103</v>
      </c>
      <c r="AD12" s="495" t="s">
        <v>128</v>
      </c>
      <c r="AE12" s="495" t="s">
        <v>77</v>
      </c>
      <c r="AF12" s="496"/>
      <c r="AG12" s="859"/>
      <c r="AH12" s="850" t="s">
        <v>60</v>
      </c>
      <c r="AI12" s="851"/>
      <c r="AJ12" s="851"/>
      <c r="AK12" s="851"/>
      <c r="AL12" s="852"/>
      <c r="AM12" s="494" t="s">
        <v>61</v>
      </c>
      <c r="AN12" s="494" t="s">
        <v>62</v>
      </c>
      <c r="AO12" s="494" t="s">
        <v>63</v>
      </c>
      <c r="AP12" s="494" t="s">
        <v>64</v>
      </c>
      <c r="AQ12" s="494" t="s">
        <v>76</v>
      </c>
      <c r="AR12" s="495" t="s">
        <v>102</v>
      </c>
      <c r="AS12" s="495" t="s">
        <v>103</v>
      </c>
      <c r="AT12" s="495" t="s">
        <v>128</v>
      </c>
      <c r="AU12" s="495" t="s">
        <v>77</v>
      </c>
      <c r="AV12" s="496"/>
      <c r="AX12" s="850" t="s">
        <v>60</v>
      </c>
      <c r="AY12" s="851"/>
      <c r="AZ12" s="851"/>
      <c r="BA12" s="851"/>
      <c r="BB12" s="852"/>
      <c r="BC12" s="494" t="s">
        <v>61</v>
      </c>
      <c r="BD12" s="494" t="s">
        <v>62</v>
      </c>
      <c r="BE12" s="494" t="s">
        <v>63</v>
      </c>
      <c r="BF12" s="494" t="s">
        <v>64</v>
      </c>
      <c r="BG12" s="494" t="s">
        <v>76</v>
      </c>
      <c r="BH12" s="495" t="s">
        <v>102</v>
      </c>
      <c r="BI12" s="495" t="s">
        <v>103</v>
      </c>
      <c r="BJ12" s="495" t="s">
        <v>128</v>
      </c>
      <c r="BK12" s="495" t="s">
        <v>77</v>
      </c>
      <c r="BL12" s="496"/>
      <c r="BN12" s="850" t="s">
        <v>60</v>
      </c>
      <c r="BO12" s="851"/>
      <c r="BP12" s="851"/>
      <c r="BQ12" s="851"/>
      <c r="BR12" s="852"/>
      <c r="BS12" s="494" t="s">
        <v>61</v>
      </c>
      <c r="BT12" s="494" t="s">
        <v>62</v>
      </c>
      <c r="BU12" s="494" t="s">
        <v>63</v>
      </c>
      <c r="BV12" s="494" t="s">
        <v>64</v>
      </c>
      <c r="BW12" s="494" t="s">
        <v>76</v>
      </c>
      <c r="BX12" s="495" t="s">
        <v>102</v>
      </c>
      <c r="BY12" s="495" t="s">
        <v>103</v>
      </c>
      <c r="BZ12" s="495" t="s">
        <v>128</v>
      </c>
      <c r="CA12" s="495" t="s">
        <v>77</v>
      </c>
      <c r="CB12" s="496"/>
    </row>
    <row r="13" spans="1:80" x14ac:dyDescent="0.25">
      <c r="C13" s="19"/>
      <c r="D13" s="19"/>
      <c r="G13" s="107"/>
      <c r="H13" s="348"/>
      <c r="I13" s="108"/>
      <c r="J13" s="108"/>
      <c r="K13" s="108"/>
      <c r="L13" s="108"/>
      <c r="M13" s="108"/>
      <c r="N13" s="108"/>
      <c r="O13" s="92">
        <f>SUM(G13:N13)</f>
        <v>0</v>
      </c>
      <c r="P13" s="97"/>
      <c r="Q13" s="19"/>
      <c r="S13" s="19"/>
      <c r="T13" s="19"/>
      <c r="W13" s="45"/>
      <c r="X13" s="354"/>
      <c r="Y13" s="42"/>
      <c r="Z13" s="42"/>
      <c r="AA13" s="42"/>
      <c r="AB13" s="56"/>
      <c r="AC13" s="56"/>
      <c r="AD13" s="56"/>
      <c r="AE13" s="57">
        <f>SUM(W13:AD13)</f>
        <v>0</v>
      </c>
      <c r="AF13" s="19"/>
      <c r="AG13" s="859"/>
      <c r="AI13" s="19"/>
      <c r="AJ13" s="19"/>
      <c r="AM13" s="45"/>
      <c r="AN13" s="354"/>
      <c r="AO13" s="42"/>
      <c r="AP13" s="42"/>
      <c r="AQ13" s="42"/>
      <c r="AR13" s="56"/>
      <c r="AS13" s="56"/>
      <c r="AT13" s="56"/>
      <c r="AU13" s="57">
        <f>SUM(AM13:AT13)</f>
        <v>0</v>
      </c>
      <c r="AV13" s="19"/>
      <c r="AY13" s="19"/>
      <c r="AZ13" s="19"/>
      <c r="BC13" s="45"/>
      <c r="BD13" s="354"/>
      <c r="BE13" s="42"/>
      <c r="BF13" s="42"/>
      <c r="BG13" s="42"/>
      <c r="BH13" s="56"/>
      <c r="BI13" s="56"/>
      <c r="BJ13" s="56"/>
      <c r="BK13" s="57">
        <f>SUM(BC13:BJ13)</f>
        <v>0</v>
      </c>
      <c r="BL13" s="19"/>
      <c r="BO13" s="19"/>
      <c r="BP13" s="19"/>
      <c r="BS13" s="45"/>
      <c r="BT13" s="354"/>
      <c r="BU13" s="42"/>
      <c r="BV13" s="42"/>
      <c r="BW13" s="42"/>
      <c r="BX13" s="56"/>
      <c r="BY13" s="56"/>
      <c r="BZ13" s="56"/>
      <c r="CA13" s="57">
        <f>SUM(BS13:BZ13)</f>
        <v>0</v>
      </c>
      <c r="CB13" s="19"/>
    </row>
    <row r="14" spans="1:80" x14ac:dyDescent="0.25">
      <c r="C14" s="19"/>
      <c r="D14" s="19"/>
      <c r="G14" s="109"/>
      <c r="H14" s="109"/>
      <c r="I14" s="109"/>
      <c r="J14" s="109"/>
      <c r="K14" s="109"/>
      <c r="L14" s="109"/>
      <c r="M14" s="109"/>
      <c r="N14" s="109"/>
      <c r="O14" s="109"/>
      <c r="P14" s="109"/>
      <c r="S14" s="19"/>
      <c r="T14" s="19"/>
      <c r="AI14" s="19"/>
      <c r="AJ14" s="19"/>
      <c r="AY14" s="19"/>
      <c r="AZ14" s="19"/>
      <c r="BO14" s="19"/>
      <c r="BP14" s="19"/>
    </row>
    <row r="15" spans="1:80" ht="13" x14ac:dyDescent="0.3">
      <c r="B15" s="31" t="s">
        <v>65</v>
      </c>
      <c r="C15" s="19"/>
      <c r="D15" s="19"/>
      <c r="G15" s="110"/>
      <c r="H15" s="110"/>
      <c r="I15" s="110"/>
      <c r="J15" s="110"/>
      <c r="K15" s="110"/>
      <c r="L15" s="109"/>
      <c r="M15" s="109"/>
      <c r="N15" s="109"/>
      <c r="O15" s="109"/>
      <c r="P15" s="109"/>
      <c r="R15" s="31" t="s">
        <v>65</v>
      </c>
      <c r="S15" s="19"/>
      <c r="T15" s="19"/>
      <c r="W15" s="46"/>
      <c r="X15" s="46"/>
      <c r="Y15" s="46"/>
      <c r="Z15" s="46"/>
      <c r="AA15" s="46"/>
      <c r="AH15" s="31" t="s">
        <v>65</v>
      </c>
      <c r="AI15" s="19"/>
      <c r="AJ15" s="19"/>
      <c r="AM15" s="46"/>
      <c r="AN15" s="46"/>
      <c r="AO15" s="46"/>
      <c r="AP15" s="46"/>
      <c r="AQ15" s="46"/>
      <c r="AX15" s="31" t="s">
        <v>65</v>
      </c>
      <c r="AY15" s="19"/>
      <c r="AZ15" s="19"/>
      <c r="BC15" s="46"/>
      <c r="BD15" s="46"/>
      <c r="BE15" s="46"/>
      <c r="BF15" s="46"/>
      <c r="BG15" s="46"/>
      <c r="BN15" s="31" t="s">
        <v>65</v>
      </c>
      <c r="BO15" s="19"/>
      <c r="BP15" s="19"/>
      <c r="BS15" s="46"/>
      <c r="BT15" s="46"/>
      <c r="BU15" s="46"/>
      <c r="BV15" s="46"/>
      <c r="BW15" s="46"/>
    </row>
    <row r="16" spans="1:80" s="497" customFormat="1" ht="50" x14ac:dyDescent="0.25">
      <c r="B16" s="853" t="s">
        <v>66</v>
      </c>
      <c r="C16" s="854"/>
      <c r="D16" s="854"/>
      <c r="E16" s="854"/>
      <c r="F16" s="855"/>
      <c r="G16" s="100" t="s">
        <v>53</v>
      </c>
      <c r="H16" s="100" t="s">
        <v>54</v>
      </c>
      <c r="I16" s="100" t="s">
        <v>55</v>
      </c>
      <c r="J16" s="100" t="s">
        <v>56</v>
      </c>
      <c r="K16" s="100" t="s">
        <v>57</v>
      </c>
      <c r="L16" s="100" t="s">
        <v>69</v>
      </c>
      <c r="M16" s="100" t="s">
        <v>102</v>
      </c>
      <c r="N16" s="100" t="s">
        <v>103</v>
      </c>
      <c r="O16" s="100" t="s">
        <v>128</v>
      </c>
      <c r="P16" s="100" t="s">
        <v>77</v>
      </c>
      <c r="Q16" s="479"/>
      <c r="R16" s="853" t="s">
        <v>66</v>
      </c>
      <c r="S16" s="854"/>
      <c r="T16" s="854"/>
      <c r="U16" s="854"/>
      <c r="V16" s="855"/>
      <c r="W16" s="494" t="s">
        <v>53</v>
      </c>
      <c r="X16" s="494" t="s">
        <v>54</v>
      </c>
      <c r="Y16" s="494" t="s">
        <v>55</v>
      </c>
      <c r="Z16" s="494" t="s">
        <v>56</v>
      </c>
      <c r="AA16" s="494" t="s">
        <v>57</v>
      </c>
      <c r="AB16" s="494" t="s">
        <v>69</v>
      </c>
      <c r="AC16" s="495" t="s">
        <v>102</v>
      </c>
      <c r="AD16" s="495" t="s">
        <v>103</v>
      </c>
      <c r="AE16" s="495" t="s">
        <v>128</v>
      </c>
      <c r="AF16" s="494" t="s">
        <v>77</v>
      </c>
      <c r="AH16" s="853" t="s">
        <v>66</v>
      </c>
      <c r="AI16" s="854"/>
      <c r="AJ16" s="854"/>
      <c r="AK16" s="854"/>
      <c r="AL16" s="855"/>
      <c r="AM16" s="494" t="s">
        <v>53</v>
      </c>
      <c r="AN16" s="494" t="s">
        <v>54</v>
      </c>
      <c r="AO16" s="494" t="s">
        <v>55</v>
      </c>
      <c r="AP16" s="494" t="s">
        <v>56</v>
      </c>
      <c r="AQ16" s="494" t="s">
        <v>57</v>
      </c>
      <c r="AR16" s="494" t="s">
        <v>69</v>
      </c>
      <c r="AS16" s="495" t="s">
        <v>102</v>
      </c>
      <c r="AT16" s="495" t="s">
        <v>103</v>
      </c>
      <c r="AU16" s="495" t="s">
        <v>128</v>
      </c>
      <c r="AV16" s="494" t="s">
        <v>77</v>
      </c>
      <c r="AX16" s="853" t="s">
        <v>66</v>
      </c>
      <c r="AY16" s="854"/>
      <c r="AZ16" s="854"/>
      <c r="BA16" s="854"/>
      <c r="BB16" s="855"/>
      <c r="BC16" s="494" t="s">
        <v>53</v>
      </c>
      <c r="BD16" s="494" t="s">
        <v>54</v>
      </c>
      <c r="BE16" s="494" t="s">
        <v>55</v>
      </c>
      <c r="BF16" s="494" t="s">
        <v>56</v>
      </c>
      <c r="BG16" s="494" t="s">
        <v>57</v>
      </c>
      <c r="BH16" s="494" t="s">
        <v>69</v>
      </c>
      <c r="BI16" s="495" t="s">
        <v>102</v>
      </c>
      <c r="BJ16" s="495" t="s">
        <v>103</v>
      </c>
      <c r="BK16" s="495" t="s">
        <v>128</v>
      </c>
      <c r="BL16" s="494" t="s">
        <v>77</v>
      </c>
      <c r="BN16" s="853" t="s">
        <v>66</v>
      </c>
      <c r="BO16" s="854"/>
      <c r="BP16" s="854"/>
      <c r="BQ16" s="854"/>
      <c r="BR16" s="855"/>
      <c r="BS16" s="494" t="s">
        <v>53</v>
      </c>
      <c r="BT16" s="494" t="s">
        <v>54</v>
      </c>
      <c r="BU16" s="494" t="s">
        <v>55</v>
      </c>
      <c r="BV16" s="494" t="s">
        <v>56</v>
      </c>
      <c r="BW16" s="494" t="s">
        <v>57</v>
      </c>
      <c r="BX16" s="494" t="s">
        <v>69</v>
      </c>
      <c r="BY16" s="495" t="s">
        <v>102</v>
      </c>
      <c r="BZ16" s="495" t="s">
        <v>103</v>
      </c>
      <c r="CA16" s="495" t="s">
        <v>128</v>
      </c>
      <c r="CB16" s="494" t="s">
        <v>77</v>
      </c>
    </row>
    <row r="17" spans="2:80" x14ac:dyDescent="0.25">
      <c r="B17" s="40" t="s">
        <v>80</v>
      </c>
      <c r="C17" s="37"/>
      <c r="D17" s="41"/>
      <c r="E17" s="41"/>
      <c r="F17" s="30"/>
      <c r="G17" s="101"/>
      <c r="H17" s="352"/>
      <c r="I17" s="101"/>
      <c r="J17" s="101"/>
      <c r="K17" s="101"/>
      <c r="L17" s="101"/>
      <c r="M17" s="101"/>
      <c r="N17" s="101"/>
      <c r="O17" s="101"/>
      <c r="P17" s="102">
        <f t="shared" ref="P17:P19" si="0">SUM(G17:O17)</f>
        <v>0</v>
      </c>
      <c r="Q17" s="46"/>
      <c r="R17" s="40" t="s">
        <v>80</v>
      </c>
      <c r="S17" s="37"/>
      <c r="T17" s="41"/>
      <c r="U17" s="41"/>
      <c r="V17" s="30"/>
      <c r="W17" s="21"/>
      <c r="X17" s="355"/>
      <c r="Y17" s="21"/>
      <c r="Z17" s="21"/>
      <c r="AA17" s="21"/>
      <c r="AB17" s="21"/>
      <c r="AC17" s="21"/>
      <c r="AD17" s="55"/>
      <c r="AE17" s="55"/>
      <c r="AF17" s="78">
        <f>SUM(W17:AE17)</f>
        <v>0</v>
      </c>
      <c r="AH17" s="40" t="s">
        <v>80</v>
      </c>
      <c r="AI17" s="37"/>
      <c r="AJ17" s="41"/>
      <c r="AK17" s="41"/>
      <c r="AL17" s="30"/>
      <c r="AM17" s="102"/>
      <c r="AN17" s="352"/>
      <c r="AO17" s="102"/>
      <c r="AP17" s="102"/>
      <c r="AQ17" s="102"/>
      <c r="AR17" s="102"/>
      <c r="AS17" s="102"/>
      <c r="AT17" s="102"/>
      <c r="AU17" s="102"/>
      <c r="AV17" s="102">
        <f>SUM(AM17:AU17)</f>
        <v>0</v>
      </c>
      <c r="AX17" s="40" t="s">
        <v>80</v>
      </c>
      <c r="AY17" s="37"/>
      <c r="AZ17" s="41"/>
      <c r="BA17" s="41"/>
      <c r="BB17" s="30"/>
      <c r="BC17" s="102"/>
      <c r="BD17" s="352"/>
      <c r="BE17" s="102"/>
      <c r="BF17" s="102"/>
      <c r="BG17" s="102"/>
      <c r="BH17" s="102"/>
      <c r="BI17" s="102"/>
      <c r="BJ17" s="102"/>
      <c r="BK17" s="102"/>
      <c r="BL17" s="102">
        <f>SUM(BC17:BK17)</f>
        <v>0</v>
      </c>
      <c r="BN17" s="40" t="s">
        <v>80</v>
      </c>
      <c r="BO17" s="37"/>
      <c r="BP17" s="41"/>
      <c r="BQ17" s="41"/>
      <c r="BR17" s="30"/>
      <c r="BS17" s="102"/>
      <c r="BT17" s="352"/>
      <c r="BU17" s="102"/>
      <c r="BV17" s="102"/>
      <c r="BW17" s="102"/>
      <c r="BX17" s="102"/>
      <c r="BY17" s="102"/>
      <c r="BZ17" s="102"/>
      <c r="CA17" s="102"/>
      <c r="CB17" s="102">
        <f>SUM(BS17:CA17)</f>
        <v>0</v>
      </c>
    </row>
    <row r="18" spans="2:80" x14ac:dyDescent="0.25">
      <c r="B18" s="40" t="s">
        <v>67</v>
      </c>
      <c r="C18" s="37"/>
      <c r="D18" s="41"/>
      <c r="E18" s="41"/>
      <c r="F18" s="30"/>
      <c r="G18" s="101"/>
      <c r="H18" s="352"/>
      <c r="I18" s="101"/>
      <c r="J18" s="101"/>
      <c r="K18" s="101"/>
      <c r="L18" s="101"/>
      <c r="M18" s="101"/>
      <c r="N18" s="101"/>
      <c r="O18" s="101"/>
      <c r="P18" s="102">
        <f t="shared" si="0"/>
        <v>0</v>
      </c>
      <c r="Q18" s="46"/>
      <c r="R18" s="40" t="s">
        <v>67</v>
      </c>
      <c r="S18" s="37"/>
      <c r="T18" s="41"/>
      <c r="U18" s="41"/>
      <c r="V18" s="30"/>
      <c r="W18" s="21"/>
      <c r="X18" s="355"/>
      <c r="Y18" s="21"/>
      <c r="Z18" s="21"/>
      <c r="AA18" s="21"/>
      <c r="AB18" s="21"/>
      <c r="AC18" s="21"/>
      <c r="AD18" s="55"/>
      <c r="AE18" s="55"/>
      <c r="AF18" s="78">
        <f>SUM(W18:AE18)</f>
        <v>0</v>
      </c>
      <c r="AH18" s="40" t="s">
        <v>67</v>
      </c>
      <c r="AI18" s="37"/>
      <c r="AJ18" s="41"/>
      <c r="AK18" s="41"/>
      <c r="AL18" s="30"/>
      <c r="AM18" s="102"/>
      <c r="AN18" s="352"/>
      <c r="AO18" s="102"/>
      <c r="AP18" s="102"/>
      <c r="AQ18" s="102"/>
      <c r="AR18" s="102"/>
      <c r="AS18" s="102"/>
      <c r="AT18" s="102"/>
      <c r="AU18" s="102"/>
      <c r="AV18" s="102">
        <f>SUM(AM18:AU18)</f>
        <v>0</v>
      </c>
      <c r="AX18" s="40" t="s">
        <v>67</v>
      </c>
      <c r="AY18" s="37"/>
      <c r="AZ18" s="41"/>
      <c r="BA18" s="41"/>
      <c r="BB18" s="30"/>
      <c r="BC18" s="102"/>
      <c r="BD18" s="352"/>
      <c r="BE18" s="102"/>
      <c r="BF18" s="102"/>
      <c r="BG18" s="102"/>
      <c r="BH18" s="102"/>
      <c r="BI18" s="102"/>
      <c r="BJ18" s="102"/>
      <c r="BK18" s="102"/>
      <c r="BL18" s="102">
        <f>SUM(BC18:BK18)</f>
        <v>0</v>
      </c>
      <c r="BN18" s="40" t="s">
        <v>67</v>
      </c>
      <c r="BO18" s="37"/>
      <c r="BP18" s="41"/>
      <c r="BQ18" s="41"/>
      <c r="BR18" s="30"/>
      <c r="BS18" s="102"/>
      <c r="BT18" s="352"/>
      <c r="BU18" s="102"/>
      <c r="BV18" s="102"/>
      <c r="BW18" s="102"/>
      <c r="BX18" s="102"/>
      <c r="BY18" s="102"/>
      <c r="BZ18" s="102"/>
      <c r="CA18" s="102"/>
      <c r="CB18" s="102">
        <f>SUM(BS18:CA18)</f>
        <v>0</v>
      </c>
    </row>
    <row r="19" spans="2:80" x14ac:dyDescent="0.25">
      <c r="B19" s="40" t="s">
        <v>68</v>
      </c>
      <c r="C19" s="37"/>
      <c r="D19" s="41"/>
      <c r="E19" s="41"/>
      <c r="F19" s="30"/>
      <c r="G19" s="101"/>
      <c r="H19" s="352"/>
      <c r="I19" s="101"/>
      <c r="J19" s="101"/>
      <c r="K19" s="101"/>
      <c r="L19" s="101"/>
      <c r="M19" s="101"/>
      <c r="N19" s="101"/>
      <c r="O19" s="101"/>
      <c r="P19" s="102">
        <f t="shared" si="0"/>
        <v>0</v>
      </c>
      <c r="Q19" s="46"/>
      <c r="R19" s="40" t="s">
        <v>68</v>
      </c>
      <c r="S19" s="37"/>
      <c r="T19" s="41"/>
      <c r="U19" s="41"/>
      <c r="V19" s="30"/>
      <c r="W19" s="21"/>
      <c r="X19" s="355"/>
      <c r="Y19" s="21"/>
      <c r="Z19" s="21"/>
      <c r="AA19" s="21"/>
      <c r="AB19" s="21"/>
      <c r="AC19" s="21"/>
      <c r="AD19" s="55"/>
      <c r="AE19" s="55"/>
      <c r="AF19" s="78">
        <f>SUM(W19:AE19)</f>
        <v>0</v>
      </c>
      <c r="AH19" s="40" t="s">
        <v>68</v>
      </c>
      <c r="AI19" s="37"/>
      <c r="AJ19" s="41"/>
      <c r="AK19" s="41"/>
      <c r="AL19" s="30"/>
      <c r="AM19" s="102"/>
      <c r="AN19" s="352"/>
      <c r="AO19" s="102"/>
      <c r="AP19" s="102"/>
      <c r="AQ19" s="102"/>
      <c r="AR19" s="102"/>
      <c r="AS19" s="102"/>
      <c r="AT19" s="102"/>
      <c r="AU19" s="102"/>
      <c r="AV19" s="102">
        <f>SUM(AM19:AU19)</f>
        <v>0</v>
      </c>
      <c r="AX19" s="40" t="s">
        <v>68</v>
      </c>
      <c r="AY19" s="37"/>
      <c r="AZ19" s="41"/>
      <c r="BA19" s="41"/>
      <c r="BB19" s="30"/>
      <c r="BC19" s="102"/>
      <c r="BD19" s="352"/>
      <c r="BE19" s="102"/>
      <c r="BF19" s="102"/>
      <c r="BG19" s="102"/>
      <c r="BH19" s="102"/>
      <c r="BI19" s="102"/>
      <c r="BJ19" s="102"/>
      <c r="BK19" s="102"/>
      <c r="BL19" s="102">
        <f>SUM(BC19:BK19)</f>
        <v>0</v>
      </c>
      <c r="BN19" s="40" t="s">
        <v>68</v>
      </c>
      <c r="BO19" s="37"/>
      <c r="BP19" s="41"/>
      <c r="BQ19" s="41"/>
      <c r="BR19" s="30"/>
      <c r="BS19" s="102"/>
      <c r="BT19" s="352"/>
      <c r="BU19" s="102"/>
      <c r="BV19" s="102"/>
      <c r="BW19" s="102"/>
      <c r="BX19" s="102"/>
      <c r="BY19" s="102"/>
      <c r="BZ19" s="102"/>
      <c r="CA19" s="102"/>
      <c r="CB19" s="102">
        <f>SUM(BS19:CA19)</f>
        <v>0</v>
      </c>
    </row>
    <row r="20" spans="2:80" x14ac:dyDescent="0.25">
      <c r="B20" s="40" t="s">
        <v>77</v>
      </c>
      <c r="C20" s="37"/>
      <c r="D20" s="41"/>
      <c r="E20" s="41"/>
      <c r="F20" s="30"/>
      <c r="G20" s="102">
        <f>SUM(G17:G19)</f>
        <v>0</v>
      </c>
      <c r="H20" s="353">
        <f>SUM(H17:H19)</f>
        <v>0</v>
      </c>
      <c r="I20" s="102">
        <f t="shared" ref="I20:O20" si="1">SUM(I17:I19)</f>
        <v>0</v>
      </c>
      <c r="J20" s="102">
        <f t="shared" si="1"/>
        <v>0</v>
      </c>
      <c r="K20" s="102">
        <f t="shared" si="1"/>
        <v>0</v>
      </c>
      <c r="L20" s="102">
        <f t="shared" si="1"/>
        <v>0</v>
      </c>
      <c r="M20" s="102">
        <f t="shared" si="1"/>
        <v>0</v>
      </c>
      <c r="N20" s="102">
        <f t="shared" si="1"/>
        <v>0</v>
      </c>
      <c r="O20" s="102">
        <f t="shared" si="1"/>
        <v>0</v>
      </c>
      <c r="P20" s="102">
        <f>SUM(G20:O20)</f>
        <v>0</v>
      </c>
      <c r="Q20" s="46"/>
      <c r="R20" s="40" t="s">
        <v>77</v>
      </c>
      <c r="S20" s="37"/>
      <c r="T20" s="41"/>
      <c r="U20" s="41"/>
      <c r="V20" s="30"/>
      <c r="W20" s="78">
        <f>SUM(W17:W19)</f>
        <v>0</v>
      </c>
      <c r="X20" s="346">
        <v>0</v>
      </c>
      <c r="Y20" s="78">
        <f t="shared" ref="Y20:AC20" si="2">SUM(Y17:Y19)</f>
        <v>0</v>
      </c>
      <c r="Z20" s="78">
        <f t="shared" si="2"/>
        <v>0</v>
      </c>
      <c r="AA20" s="78">
        <f t="shared" si="2"/>
        <v>0</v>
      </c>
      <c r="AB20" s="78">
        <f t="shared" si="2"/>
        <v>0</v>
      </c>
      <c r="AC20" s="78">
        <f t="shared" si="2"/>
        <v>0</v>
      </c>
      <c r="AD20" s="78">
        <f>SUM(AD17:AD19)</f>
        <v>0</v>
      </c>
      <c r="AE20" s="78">
        <f>SUM(AE17:AE19)</f>
        <v>0</v>
      </c>
      <c r="AF20" s="78">
        <f>SUM(W20:AE20)</f>
        <v>0</v>
      </c>
      <c r="AH20" s="40" t="s">
        <v>77</v>
      </c>
      <c r="AI20" s="37"/>
      <c r="AJ20" s="41"/>
      <c r="AK20" s="41"/>
      <c r="AL20" s="30"/>
      <c r="AM20" s="102">
        <f>SUM(AM17:AM19)</f>
        <v>0</v>
      </c>
      <c r="AN20" s="353">
        <f>SUM(AN17:AN19)</f>
        <v>0</v>
      </c>
      <c r="AO20" s="102">
        <f t="shared" ref="AO20:AT20" si="3">SUM(AO17:AO19)</f>
        <v>0</v>
      </c>
      <c r="AP20" s="102">
        <f t="shared" si="3"/>
        <v>0</v>
      </c>
      <c r="AQ20" s="102">
        <f t="shared" si="3"/>
        <v>0</v>
      </c>
      <c r="AR20" s="102">
        <f t="shared" si="3"/>
        <v>0</v>
      </c>
      <c r="AS20" s="102">
        <f t="shared" si="3"/>
        <v>0</v>
      </c>
      <c r="AT20" s="102">
        <f t="shared" si="3"/>
        <v>0</v>
      </c>
      <c r="AU20" s="102">
        <f>SUM(AU17:AU19)</f>
        <v>0</v>
      </c>
      <c r="AV20" s="102">
        <f>SUM(AM20:AU20)</f>
        <v>0</v>
      </c>
      <c r="AX20" s="40" t="s">
        <v>77</v>
      </c>
      <c r="AY20" s="37"/>
      <c r="AZ20" s="41"/>
      <c r="BA20" s="41"/>
      <c r="BB20" s="30"/>
      <c r="BC20" s="102">
        <f>SUM(BC17:BC19)</f>
        <v>0</v>
      </c>
      <c r="BD20" s="353">
        <f>SUM(BD17:BD19)</f>
        <v>0</v>
      </c>
      <c r="BE20" s="102">
        <f t="shared" ref="BE20:BJ20" si="4">SUM(BE17:BE19)</f>
        <v>0</v>
      </c>
      <c r="BF20" s="102">
        <f t="shared" si="4"/>
        <v>0</v>
      </c>
      <c r="BG20" s="102">
        <f t="shared" si="4"/>
        <v>0</v>
      </c>
      <c r="BH20" s="102">
        <f t="shared" si="4"/>
        <v>0</v>
      </c>
      <c r="BI20" s="102">
        <f t="shared" si="4"/>
        <v>0</v>
      </c>
      <c r="BJ20" s="102">
        <f t="shared" si="4"/>
        <v>0</v>
      </c>
      <c r="BK20" s="102">
        <f>SUM(BK17:BK19)</f>
        <v>0</v>
      </c>
      <c r="BL20" s="102">
        <f>SUM(BC20:BK20)</f>
        <v>0</v>
      </c>
      <c r="BN20" s="40" t="s">
        <v>77</v>
      </c>
      <c r="BO20" s="37"/>
      <c r="BP20" s="41"/>
      <c r="BQ20" s="41"/>
      <c r="BR20" s="30"/>
      <c r="BS20" s="102">
        <f>SUM(BS17:BS19)</f>
        <v>0</v>
      </c>
      <c r="BT20" s="353">
        <f>SUM(BT17:BT19)</f>
        <v>0</v>
      </c>
      <c r="BU20" s="102">
        <f t="shared" ref="BU20:BZ20" si="5">SUM(BU17:BU19)</f>
        <v>0</v>
      </c>
      <c r="BV20" s="102">
        <f t="shared" si="5"/>
        <v>0</v>
      </c>
      <c r="BW20" s="102">
        <f t="shared" si="5"/>
        <v>0</v>
      </c>
      <c r="BX20" s="102">
        <f t="shared" si="5"/>
        <v>0</v>
      </c>
      <c r="BY20" s="102">
        <f t="shared" si="5"/>
        <v>0</v>
      </c>
      <c r="BZ20" s="102">
        <f t="shared" si="5"/>
        <v>0</v>
      </c>
      <c r="CA20" s="102">
        <f>SUM(CA17:CA19)</f>
        <v>0</v>
      </c>
      <c r="CB20" s="102">
        <f>SUM(BS20:CA20)</f>
        <v>0</v>
      </c>
    </row>
    <row r="21" spans="2:80" ht="13" x14ac:dyDescent="0.3">
      <c r="B21" s="31"/>
      <c r="G21" s="109"/>
      <c r="H21" s="109"/>
      <c r="I21" s="109"/>
      <c r="J21" s="109"/>
      <c r="K21" s="109"/>
      <c r="L21" s="109"/>
      <c r="M21" s="109"/>
      <c r="N21" s="109"/>
      <c r="O21" s="109"/>
      <c r="P21" s="109"/>
      <c r="R21" s="31"/>
      <c r="AG21" s="46"/>
    </row>
  </sheetData>
  <mergeCells count="13">
    <mergeCell ref="A2:AV2"/>
    <mergeCell ref="B6:E6"/>
    <mergeCell ref="AG10:AG13"/>
    <mergeCell ref="B12:F12"/>
    <mergeCell ref="R12:V12"/>
    <mergeCell ref="AH12:AL12"/>
    <mergeCell ref="AX12:BB12"/>
    <mergeCell ref="BN12:BR12"/>
    <mergeCell ref="B16:F16"/>
    <mergeCell ref="R16:V16"/>
    <mergeCell ref="AH16:AL16"/>
    <mergeCell ref="AX16:BB16"/>
    <mergeCell ref="BN16:BR16"/>
  </mergeCells>
  <pageMargins left="0.7" right="0.7" top="0.75" bottom="0.75" header="0.3" footer="0.3"/>
  <pageSetup paperSize="8" scale="4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13">
    <tabColor theme="7" tint="0.59999389629810485"/>
  </sheetPr>
  <dimension ref="A1:CB33"/>
  <sheetViews>
    <sheetView zoomScale="85" zoomScaleNormal="85" workbookViewId="0">
      <selection activeCell="P45" sqref="P45"/>
    </sheetView>
  </sheetViews>
  <sheetFormatPr defaultColWidth="8.81640625" defaultRowHeight="12.5" x14ac:dyDescent="0.25"/>
  <cols>
    <col min="1" max="1" width="1.81640625" style="94" customWidth="1"/>
    <col min="2" max="2" width="3" style="94" customWidth="1"/>
    <col min="3" max="3" width="3.81640625" style="94" customWidth="1"/>
    <col min="4" max="5" width="3" style="94" customWidth="1"/>
    <col min="6" max="6" width="14.1796875" style="94" customWidth="1"/>
    <col min="7" max="7" width="18.1796875" style="94" customWidth="1"/>
    <col min="8" max="8" width="18.1796875" style="357" customWidth="1"/>
    <col min="9" max="15" width="18.1796875" style="94" customWidth="1"/>
    <col min="16" max="16" width="26.1796875" style="94" bestFit="1" customWidth="1"/>
    <col min="17" max="17" width="8.1796875" style="94" customWidth="1"/>
    <col min="18" max="18" width="3" style="94" customWidth="1"/>
    <col min="19" max="19" width="3.81640625" style="94" customWidth="1"/>
    <col min="20" max="20" width="3" style="94" customWidth="1"/>
    <col min="21" max="21" width="5" style="94" customWidth="1"/>
    <col min="22" max="22" width="14.1796875" style="94" customWidth="1"/>
    <col min="23" max="23" width="18.1796875" style="94" customWidth="1"/>
    <col min="24" max="24" width="18.1796875" style="357" customWidth="1"/>
    <col min="25" max="31" width="18.1796875" style="94" customWidth="1"/>
    <col min="32" max="32" width="26.1796875" style="94" bestFit="1" customWidth="1"/>
    <col min="33" max="33" width="8.1796875" style="94" customWidth="1"/>
    <col min="34" max="38" width="8.81640625" style="94"/>
    <col min="39" max="47" width="18.1796875" style="94" customWidth="1"/>
    <col min="48" max="48" width="26.1796875" style="94" bestFit="1" customWidth="1"/>
    <col min="49" max="54" width="8.81640625" style="94"/>
    <col min="55" max="63" width="18.1796875" style="94" customWidth="1"/>
    <col min="64" max="64" width="26.1796875" style="94" bestFit="1" customWidth="1"/>
    <col min="65" max="70" width="8.81640625" style="94"/>
    <col min="71" max="79" width="18.1796875" style="94" customWidth="1"/>
    <col min="80" max="80" width="26.1796875" style="94" bestFit="1" customWidth="1"/>
    <col min="81" max="16384" width="8.81640625" style="94"/>
  </cols>
  <sheetData>
    <row r="1" spans="1:80" ht="17.25" customHeight="1" x14ac:dyDescent="0.3">
      <c r="A1" s="361"/>
      <c r="B1" s="361"/>
      <c r="C1" s="361"/>
      <c r="D1" s="361"/>
      <c r="E1" s="361"/>
      <c r="F1" s="361"/>
      <c r="G1" s="361"/>
      <c r="H1" s="361"/>
      <c r="I1" s="361"/>
      <c r="J1" s="361"/>
      <c r="K1" s="361"/>
      <c r="L1" s="361"/>
      <c r="M1" s="361"/>
      <c r="N1" s="361"/>
      <c r="O1" s="361"/>
      <c r="P1" s="361"/>
      <c r="Q1" s="361"/>
      <c r="R1" s="361"/>
      <c r="S1" s="361"/>
      <c r="T1" s="361"/>
      <c r="U1" s="361"/>
      <c r="V1" s="361"/>
      <c r="W1" s="361"/>
      <c r="X1" s="361"/>
      <c r="Y1" s="361"/>
      <c r="Z1" s="572" t="s">
        <v>377</v>
      </c>
      <c r="AA1" s="1"/>
      <c r="AB1" s="344">
        <f>'Cover Page'!M7</f>
        <v>0</v>
      </c>
      <c r="AC1" s="344"/>
      <c r="AD1" s="361"/>
      <c r="AE1" s="361"/>
      <c r="AF1" s="361"/>
      <c r="AG1" s="361"/>
    </row>
    <row r="2" spans="1:80" ht="16.5" customHeight="1" x14ac:dyDescent="0.3">
      <c r="B2" s="361"/>
      <c r="C2" s="361"/>
      <c r="D2" s="361"/>
      <c r="E2" s="361"/>
      <c r="F2" s="361"/>
      <c r="G2" s="361"/>
      <c r="H2" s="361"/>
      <c r="I2" s="361"/>
      <c r="J2" s="361"/>
      <c r="K2" s="361"/>
      <c r="L2" s="361"/>
      <c r="M2" s="361"/>
      <c r="N2" s="361"/>
      <c r="O2" s="361"/>
      <c r="P2" s="361"/>
      <c r="Q2" s="361"/>
      <c r="R2" s="361"/>
      <c r="S2" s="361"/>
      <c r="T2" s="361"/>
      <c r="U2" s="361"/>
      <c r="V2" s="361"/>
      <c r="W2" s="361"/>
      <c r="X2" s="361" t="s">
        <v>274</v>
      </c>
      <c r="Y2" s="361"/>
      <c r="Z2" s="361"/>
      <c r="AA2" s="361"/>
      <c r="AB2" s="361"/>
      <c r="AC2" s="361"/>
      <c r="AD2" s="361"/>
      <c r="AE2" s="361"/>
      <c r="AF2" s="361"/>
      <c r="AG2" s="361"/>
    </row>
    <row r="3" spans="1:80" ht="21" customHeight="1" x14ac:dyDescent="0.3">
      <c r="A3" s="361"/>
      <c r="B3" s="361"/>
      <c r="C3" s="361"/>
      <c r="D3" s="361"/>
      <c r="E3" s="361"/>
      <c r="F3" s="361"/>
      <c r="G3" s="361"/>
      <c r="H3" s="361"/>
      <c r="I3" s="361"/>
      <c r="J3" s="361"/>
      <c r="K3" s="361"/>
      <c r="L3" s="361"/>
      <c r="M3" s="361"/>
      <c r="N3" s="361"/>
      <c r="O3" s="361"/>
      <c r="P3" s="361"/>
      <c r="Q3" s="361"/>
      <c r="R3" s="361"/>
      <c r="S3" s="361"/>
      <c r="T3" s="361"/>
      <c r="U3" s="361"/>
      <c r="V3" s="361"/>
      <c r="W3" s="361"/>
      <c r="X3" s="361"/>
      <c r="Y3" s="361"/>
      <c r="Z3" s="359" t="s">
        <v>333</v>
      </c>
      <c r="AA3" s="345" t="e">
        <f>DATE('Cover Page'!K13,'Cover Page'!I13,'Cover Page'!G13)</f>
        <v>#NUM!</v>
      </c>
      <c r="AB3" s="361"/>
      <c r="AC3" s="361"/>
      <c r="AD3" s="361"/>
      <c r="AE3" s="361"/>
      <c r="AF3" s="361"/>
      <c r="AG3" s="361"/>
    </row>
    <row r="4" spans="1:80" x14ac:dyDescent="0.25">
      <c r="A4" s="95"/>
      <c r="B4" s="95"/>
      <c r="C4" s="95"/>
      <c r="D4" s="95"/>
      <c r="E4" s="95"/>
      <c r="F4" s="95"/>
      <c r="G4" s="95"/>
      <c r="H4" s="95"/>
      <c r="I4" s="95"/>
      <c r="J4" s="95"/>
      <c r="K4" s="95"/>
      <c r="L4" s="95"/>
      <c r="M4" s="95"/>
      <c r="N4" s="95"/>
      <c r="O4" s="95"/>
      <c r="P4" s="95"/>
      <c r="Q4" s="95"/>
      <c r="R4" s="95"/>
      <c r="S4" s="95"/>
      <c r="T4" s="95"/>
      <c r="U4" s="95"/>
      <c r="V4" s="95"/>
      <c r="W4" s="95"/>
      <c r="X4" s="95"/>
      <c r="Y4" s="95"/>
      <c r="Z4" s="95"/>
      <c r="AA4" s="95"/>
      <c r="AB4" s="95"/>
      <c r="AC4" s="95"/>
      <c r="AD4" s="95"/>
      <c r="AE4" s="95"/>
      <c r="AF4" s="95"/>
    </row>
    <row r="5" spans="1:80" ht="25" x14ac:dyDescent="0.5">
      <c r="B5" s="97" t="s">
        <v>0</v>
      </c>
      <c r="C5" s="97"/>
      <c r="D5" s="97"/>
      <c r="E5" s="97"/>
      <c r="F5" s="97"/>
      <c r="G5" s="97" t="s">
        <v>1</v>
      </c>
      <c r="H5" s="356"/>
      <c r="I5" s="97" t="s">
        <v>2</v>
      </c>
      <c r="J5" s="98"/>
      <c r="Q5" s="97"/>
      <c r="R5" s="97"/>
      <c r="S5" s="95"/>
      <c r="T5" s="95"/>
      <c r="U5" s="95"/>
      <c r="V5" s="96"/>
      <c r="W5" s="96"/>
      <c r="X5" s="358"/>
      <c r="Y5" s="96"/>
      <c r="Z5" s="96"/>
      <c r="AA5" s="97"/>
      <c r="AB5" s="97"/>
      <c r="AF5" s="97"/>
    </row>
    <row r="6" spans="1:80" ht="25" x14ac:dyDescent="0.5">
      <c r="A6" s="19"/>
      <c r="B6" s="863">
        <f>'Cover Page'!G9</f>
        <v>0</v>
      </c>
      <c r="C6" s="864"/>
      <c r="D6" s="864"/>
      <c r="E6" s="865"/>
      <c r="F6" s="35"/>
      <c r="G6" s="389">
        <f>'Cover Page'!K13</f>
        <v>0</v>
      </c>
      <c r="H6" s="95"/>
      <c r="I6" s="389">
        <f>'Cover Page'!I13</f>
        <v>0</v>
      </c>
      <c r="J6" s="97"/>
      <c r="Q6" s="97"/>
      <c r="R6" s="97"/>
      <c r="S6" s="95"/>
      <c r="T6" s="95"/>
      <c r="U6" s="95"/>
      <c r="V6" s="96"/>
      <c r="W6" s="96"/>
      <c r="X6" s="95"/>
      <c r="Y6" s="96"/>
      <c r="Z6" s="96"/>
    </row>
    <row r="7" spans="1:80" ht="13" x14ac:dyDescent="0.3">
      <c r="A7" s="97"/>
      <c r="B7" s="97"/>
      <c r="C7" s="97"/>
      <c r="D7" s="97"/>
      <c r="E7" s="97"/>
      <c r="F7" s="97"/>
      <c r="G7" s="97"/>
      <c r="H7" s="95"/>
      <c r="I7" s="97"/>
      <c r="J7" s="97"/>
      <c r="K7" s="97"/>
      <c r="L7" s="97"/>
      <c r="M7" s="97"/>
      <c r="N7" s="97"/>
      <c r="O7" s="97"/>
      <c r="P7" s="97"/>
      <c r="Q7" s="97"/>
      <c r="R7" s="89"/>
      <c r="S7" s="111"/>
      <c r="T7" s="87"/>
      <c r="U7" s="87"/>
      <c r="V7" s="87"/>
      <c r="W7" s="87"/>
      <c r="X7" s="87"/>
      <c r="Y7" s="89"/>
      <c r="Z7" s="95"/>
      <c r="AA7" s="97"/>
      <c r="AB7" s="97"/>
      <c r="AC7" s="97"/>
      <c r="AD7" s="97"/>
      <c r="AE7" s="97"/>
      <c r="AF7" s="97"/>
    </row>
    <row r="8" spans="1:80" s="89" customFormat="1" ht="15" customHeight="1" x14ac:dyDescent="0.3">
      <c r="B8" s="500" t="s">
        <v>487</v>
      </c>
      <c r="C8" s="501"/>
      <c r="D8" s="501"/>
      <c r="E8" s="501"/>
      <c r="F8" s="501"/>
      <c r="G8" s="502"/>
      <c r="H8" s="503"/>
      <c r="R8" s="500" t="s">
        <v>458</v>
      </c>
      <c r="S8" s="501"/>
      <c r="T8" s="501"/>
      <c r="U8" s="501"/>
      <c r="V8" s="501"/>
      <c r="W8" s="502"/>
      <c r="X8" s="503"/>
      <c r="AH8" s="500" t="s">
        <v>459</v>
      </c>
      <c r="AI8" s="501"/>
      <c r="AJ8" s="501"/>
      <c r="AK8" s="501"/>
      <c r="AL8" s="501"/>
      <c r="AM8" s="502"/>
      <c r="AN8" s="503"/>
      <c r="AX8" s="500" t="s">
        <v>460</v>
      </c>
      <c r="AY8" s="501"/>
      <c r="AZ8" s="501"/>
      <c r="BA8" s="501"/>
      <c r="BB8" s="501"/>
      <c r="BC8" s="502"/>
      <c r="BD8" s="503"/>
      <c r="BN8" s="500" t="s">
        <v>461</v>
      </c>
      <c r="BO8" s="501"/>
      <c r="BP8" s="501"/>
      <c r="BQ8" s="501"/>
      <c r="BR8" s="501"/>
      <c r="BS8" s="502"/>
      <c r="BT8" s="503"/>
    </row>
    <row r="9" spans="1:80" x14ac:dyDescent="0.25">
      <c r="B9" s="98"/>
      <c r="R9" s="98"/>
    </row>
    <row r="10" spans="1:80" ht="13.25" customHeight="1" x14ac:dyDescent="0.25">
      <c r="A10" s="105"/>
      <c r="B10" s="98"/>
      <c r="H10" s="95"/>
      <c r="I10" s="105"/>
      <c r="J10" s="97"/>
      <c r="K10" s="97"/>
      <c r="L10" s="97"/>
      <c r="M10" s="97"/>
      <c r="N10" s="97"/>
      <c r="O10" s="97"/>
      <c r="P10" s="97"/>
      <c r="Q10" s="97"/>
      <c r="R10" s="98"/>
      <c r="X10" s="95"/>
      <c r="Y10" s="105"/>
      <c r="Z10" s="97"/>
      <c r="AA10" s="97"/>
      <c r="AB10" s="97"/>
      <c r="AC10" s="97"/>
      <c r="AD10" s="97"/>
      <c r="AE10" s="97"/>
      <c r="AF10" s="97"/>
      <c r="AG10" s="862"/>
    </row>
    <row r="11" spans="1:80" s="109" customFormat="1" ht="13.25" customHeight="1" x14ac:dyDescent="0.25">
      <c r="B11" s="106"/>
      <c r="C11" s="106"/>
      <c r="D11" s="106"/>
      <c r="E11" s="106"/>
      <c r="F11" s="106"/>
      <c r="G11" s="106"/>
      <c r="H11" s="351"/>
      <c r="I11" s="106"/>
      <c r="J11" s="106"/>
      <c r="K11" s="106"/>
      <c r="L11" s="106"/>
      <c r="M11" s="106"/>
      <c r="N11" s="106"/>
      <c r="O11" s="106"/>
      <c r="P11" s="106"/>
      <c r="Q11" s="106"/>
      <c r="R11" s="106"/>
      <c r="S11" s="106"/>
      <c r="T11" s="106"/>
      <c r="U11" s="106"/>
      <c r="V11" s="106"/>
      <c r="W11" s="106"/>
      <c r="X11" s="351"/>
      <c r="Y11" s="106"/>
      <c r="Z11" s="106"/>
      <c r="AA11" s="106"/>
      <c r="AB11" s="106"/>
      <c r="AC11" s="106"/>
      <c r="AD11" s="106"/>
      <c r="AE11" s="106"/>
      <c r="AF11" s="106"/>
      <c r="AG11" s="862"/>
    </row>
    <row r="12" spans="1:80" s="109" customFormat="1" ht="13" x14ac:dyDescent="0.25">
      <c r="B12" s="112" t="s">
        <v>81</v>
      </c>
      <c r="C12" s="106"/>
      <c r="D12" s="106"/>
      <c r="E12" s="106"/>
      <c r="G12" s="92" t="s">
        <v>53</v>
      </c>
      <c r="H12" s="92" t="s">
        <v>54</v>
      </c>
      <c r="I12" s="92" t="s">
        <v>55</v>
      </c>
      <c r="J12" s="92" t="s">
        <v>56</v>
      </c>
      <c r="K12" s="92" t="s">
        <v>57</v>
      </c>
      <c r="L12" s="92" t="s">
        <v>83</v>
      </c>
      <c r="M12" s="92" t="s">
        <v>58</v>
      </c>
      <c r="N12" s="92" t="s">
        <v>93</v>
      </c>
      <c r="O12" s="92" t="s">
        <v>92</v>
      </c>
      <c r="P12" s="92" t="s">
        <v>82</v>
      </c>
      <c r="Q12" s="106"/>
      <c r="R12" s="112" t="s">
        <v>81</v>
      </c>
      <c r="S12" s="106"/>
      <c r="T12" s="106"/>
      <c r="U12" s="106"/>
      <c r="W12" s="92" t="s">
        <v>53</v>
      </c>
      <c r="X12" s="92" t="s">
        <v>54</v>
      </c>
      <c r="Y12" s="92" t="s">
        <v>55</v>
      </c>
      <c r="Z12" s="92" t="s">
        <v>56</v>
      </c>
      <c r="AA12" s="92" t="s">
        <v>57</v>
      </c>
      <c r="AB12" s="92" t="s">
        <v>83</v>
      </c>
      <c r="AC12" s="92" t="s">
        <v>58</v>
      </c>
      <c r="AD12" s="92" t="s">
        <v>93</v>
      </c>
      <c r="AE12" s="92" t="s">
        <v>92</v>
      </c>
      <c r="AF12" s="92" t="s">
        <v>82</v>
      </c>
      <c r="AG12" s="862"/>
      <c r="AH12" s="112" t="s">
        <v>81</v>
      </c>
      <c r="AI12" s="106"/>
      <c r="AJ12" s="106"/>
      <c r="AK12" s="106"/>
      <c r="AM12" s="92" t="s">
        <v>53</v>
      </c>
      <c r="AN12" s="92" t="s">
        <v>54</v>
      </c>
      <c r="AO12" s="92" t="s">
        <v>55</v>
      </c>
      <c r="AP12" s="92" t="s">
        <v>56</v>
      </c>
      <c r="AQ12" s="92" t="s">
        <v>57</v>
      </c>
      <c r="AR12" s="92" t="s">
        <v>83</v>
      </c>
      <c r="AS12" s="92" t="s">
        <v>58</v>
      </c>
      <c r="AT12" s="92" t="s">
        <v>93</v>
      </c>
      <c r="AU12" s="92" t="s">
        <v>92</v>
      </c>
      <c r="AV12" s="92" t="s">
        <v>82</v>
      </c>
      <c r="AX12" s="112" t="s">
        <v>81</v>
      </c>
      <c r="AY12" s="106"/>
      <c r="AZ12" s="106"/>
      <c r="BA12" s="106"/>
      <c r="BC12" s="92" t="s">
        <v>53</v>
      </c>
      <c r="BD12" s="92" t="s">
        <v>54</v>
      </c>
      <c r="BE12" s="92" t="s">
        <v>55</v>
      </c>
      <c r="BF12" s="92" t="s">
        <v>56</v>
      </c>
      <c r="BG12" s="92" t="s">
        <v>57</v>
      </c>
      <c r="BH12" s="92" t="s">
        <v>83</v>
      </c>
      <c r="BI12" s="92" t="s">
        <v>58</v>
      </c>
      <c r="BJ12" s="92" t="s">
        <v>93</v>
      </c>
      <c r="BK12" s="92" t="s">
        <v>92</v>
      </c>
      <c r="BL12" s="92" t="s">
        <v>82</v>
      </c>
      <c r="BN12" s="112" t="s">
        <v>81</v>
      </c>
      <c r="BO12" s="106"/>
      <c r="BP12" s="106"/>
      <c r="BQ12" s="106"/>
      <c r="BS12" s="92" t="s">
        <v>53</v>
      </c>
      <c r="BT12" s="92" t="s">
        <v>54</v>
      </c>
      <c r="BU12" s="92" t="s">
        <v>55</v>
      </c>
      <c r="BV12" s="92" t="s">
        <v>56</v>
      </c>
      <c r="BW12" s="92" t="s">
        <v>57</v>
      </c>
      <c r="BX12" s="92" t="s">
        <v>83</v>
      </c>
      <c r="BY12" s="92" t="s">
        <v>58</v>
      </c>
      <c r="BZ12" s="92" t="s">
        <v>93</v>
      </c>
      <c r="CA12" s="92" t="s">
        <v>92</v>
      </c>
      <c r="CB12" s="92" t="s">
        <v>82</v>
      </c>
    </row>
    <row r="13" spans="1:80" s="109" customFormat="1" x14ac:dyDescent="0.25">
      <c r="C13" s="97"/>
      <c r="D13" s="97"/>
      <c r="G13" s="107"/>
      <c r="H13" s="348"/>
      <c r="I13" s="108"/>
      <c r="J13" s="108"/>
      <c r="K13" s="108"/>
      <c r="L13" s="108"/>
      <c r="M13" s="102"/>
      <c r="N13" s="108"/>
      <c r="O13" s="102"/>
      <c r="P13" s="102">
        <f>SUM(G13:O13)</f>
        <v>0</v>
      </c>
      <c r="Q13" s="106"/>
      <c r="S13" s="97"/>
      <c r="T13" s="97"/>
      <c r="W13" s="107"/>
      <c r="X13" s="348"/>
      <c r="Y13" s="108"/>
      <c r="Z13" s="108"/>
      <c r="AA13" s="108"/>
      <c r="AB13" s="108"/>
      <c r="AC13" s="102"/>
      <c r="AD13" s="108"/>
      <c r="AE13" s="102"/>
      <c r="AF13" s="102">
        <f>SUM(W13:AE13)</f>
        <v>0</v>
      </c>
      <c r="AG13" s="862"/>
      <c r="AI13" s="97"/>
      <c r="AJ13" s="97"/>
      <c r="AM13" s="107"/>
      <c r="AN13" s="348"/>
      <c r="AO13" s="108"/>
      <c r="AP13" s="108"/>
      <c r="AQ13" s="108"/>
      <c r="AR13" s="108"/>
      <c r="AS13" s="102"/>
      <c r="AT13" s="108"/>
      <c r="AU13" s="102"/>
      <c r="AV13" s="102">
        <f>SUM(AM13:AU13)</f>
        <v>0</v>
      </c>
      <c r="AY13" s="97"/>
      <c r="AZ13" s="97"/>
      <c r="BC13" s="107"/>
      <c r="BD13" s="348"/>
      <c r="BE13" s="108"/>
      <c r="BF13" s="108"/>
      <c r="BG13" s="108"/>
      <c r="BH13" s="108"/>
      <c r="BI13" s="102"/>
      <c r="BJ13" s="108"/>
      <c r="BK13" s="102"/>
      <c r="BL13" s="102">
        <f>SUM(BC13:BK13)</f>
        <v>0</v>
      </c>
      <c r="BO13" s="97"/>
      <c r="BP13" s="97"/>
      <c r="BS13" s="107"/>
      <c r="BT13" s="348"/>
      <c r="BU13" s="108"/>
      <c r="BV13" s="108"/>
      <c r="BW13" s="108"/>
      <c r="BX13" s="108"/>
      <c r="BY13" s="102"/>
      <c r="BZ13" s="108"/>
      <c r="CA13" s="102"/>
      <c r="CB13" s="102">
        <f>SUM(BS13:CA13)</f>
        <v>0</v>
      </c>
    </row>
    <row r="14" spans="1:80" s="109" customFormat="1" x14ac:dyDescent="0.25">
      <c r="C14" s="97"/>
      <c r="D14" s="97"/>
      <c r="H14" s="110"/>
      <c r="S14" s="97"/>
      <c r="T14" s="97"/>
      <c r="X14" s="110"/>
      <c r="AI14" s="97"/>
      <c r="AJ14" s="97"/>
      <c r="AN14" s="110"/>
      <c r="AY14" s="97"/>
      <c r="AZ14" s="97"/>
      <c r="BD14" s="110"/>
      <c r="BO14" s="97"/>
      <c r="BP14" s="97"/>
      <c r="BT14" s="110"/>
    </row>
    <row r="15" spans="1:80" s="109" customFormat="1" ht="13" x14ac:dyDescent="0.3">
      <c r="B15" s="113" t="s">
        <v>91</v>
      </c>
      <c r="C15" s="97"/>
      <c r="D15" s="97"/>
      <c r="H15" s="110"/>
      <c r="R15" s="113" t="s">
        <v>90</v>
      </c>
      <c r="S15" s="97"/>
      <c r="T15" s="97"/>
      <c r="X15" s="110"/>
      <c r="AH15" s="113" t="s">
        <v>90</v>
      </c>
      <c r="AI15" s="97"/>
      <c r="AJ15" s="97"/>
      <c r="AN15" s="110"/>
      <c r="AX15" s="113" t="s">
        <v>90</v>
      </c>
      <c r="AY15" s="97"/>
      <c r="AZ15" s="97"/>
      <c r="BD15" s="110"/>
      <c r="BN15" s="113" t="s">
        <v>90</v>
      </c>
      <c r="BO15" s="97"/>
      <c r="BP15" s="97"/>
      <c r="BT15" s="110"/>
    </row>
    <row r="16" spans="1:80" s="109" customFormat="1" ht="13" x14ac:dyDescent="0.3">
      <c r="C16" s="114" t="s">
        <v>129</v>
      </c>
      <c r="D16" s="97"/>
      <c r="G16" s="110"/>
      <c r="H16" s="110"/>
      <c r="I16" s="110"/>
      <c r="J16" s="110"/>
      <c r="K16" s="110"/>
      <c r="L16" s="110"/>
      <c r="N16" s="110"/>
      <c r="S16" s="114" t="s">
        <v>129</v>
      </c>
      <c r="T16" s="97"/>
      <c r="W16" s="110"/>
      <c r="X16" s="110"/>
      <c r="Y16" s="110"/>
      <c r="Z16" s="110"/>
      <c r="AA16" s="110"/>
      <c r="AB16" s="110"/>
      <c r="AD16" s="110"/>
      <c r="AG16" s="115"/>
      <c r="AI16" s="114" t="s">
        <v>129</v>
      </c>
      <c r="AJ16" s="97"/>
      <c r="AM16" s="110"/>
      <c r="AN16" s="110"/>
      <c r="AO16" s="110"/>
      <c r="AP16" s="110"/>
      <c r="AQ16" s="110"/>
      <c r="AR16" s="110"/>
      <c r="AT16" s="110"/>
      <c r="AY16" s="114" t="s">
        <v>129</v>
      </c>
      <c r="AZ16" s="97"/>
      <c r="BC16" s="110"/>
      <c r="BD16" s="110"/>
      <c r="BE16" s="110"/>
      <c r="BF16" s="110"/>
      <c r="BG16" s="110"/>
      <c r="BH16" s="110"/>
      <c r="BJ16" s="110"/>
      <c r="BO16" s="114" t="s">
        <v>129</v>
      </c>
      <c r="BP16" s="97"/>
      <c r="BS16" s="110"/>
      <c r="BT16" s="110"/>
      <c r="BU16" s="110"/>
      <c r="BV16" s="110"/>
      <c r="BW16" s="110"/>
      <c r="BX16" s="110"/>
      <c r="BZ16" s="110"/>
    </row>
    <row r="17" spans="2:80" s="109" customFormat="1" x14ac:dyDescent="0.25">
      <c r="C17" s="116" t="s">
        <v>66</v>
      </c>
      <c r="D17" s="117"/>
      <c r="E17" s="118"/>
      <c r="F17" s="118"/>
      <c r="G17" s="92" t="s">
        <v>53</v>
      </c>
      <c r="H17" s="350" t="s">
        <v>54</v>
      </c>
      <c r="I17" s="92" t="s">
        <v>55</v>
      </c>
      <c r="J17" s="92" t="s">
        <v>56</v>
      </c>
      <c r="K17" s="92" t="s">
        <v>57</v>
      </c>
      <c r="L17" s="92" t="s">
        <v>83</v>
      </c>
      <c r="M17" s="92" t="s">
        <v>58</v>
      </c>
      <c r="N17" s="92" t="s">
        <v>93</v>
      </c>
      <c r="O17" s="92" t="s">
        <v>92</v>
      </c>
      <c r="P17" s="92" t="s">
        <v>77</v>
      </c>
      <c r="Q17" s="97"/>
      <c r="S17" s="116" t="s">
        <v>66</v>
      </c>
      <c r="T17" s="117"/>
      <c r="U17" s="118"/>
      <c r="V17" s="118"/>
      <c r="W17" s="92" t="s">
        <v>53</v>
      </c>
      <c r="X17" s="350" t="s">
        <v>54</v>
      </c>
      <c r="Y17" s="92" t="s">
        <v>55</v>
      </c>
      <c r="Z17" s="92" t="s">
        <v>56</v>
      </c>
      <c r="AA17" s="92" t="s">
        <v>57</v>
      </c>
      <c r="AB17" s="92" t="s">
        <v>83</v>
      </c>
      <c r="AC17" s="92" t="s">
        <v>58</v>
      </c>
      <c r="AD17" s="92" t="s">
        <v>93</v>
      </c>
      <c r="AE17" s="92" t="s">
        <v>92</v>
      </c>
      <c r="AF17" s="92" t="s">
        <v>77</v>
      </c>
      <c r="AG17" s="115"/>
      <c r="AI17" s="116" t="s">
        <v>66</v>
      </c>
      <c r="AJ17" s="117"/>
      <c r="AK17" s="118"/>
      <c r="AL17" s="118"/>
      <c r="AM17" s="92" t="s">
        <v>53</v>
      </c>
      <c r="AN17" s="350" t="s">
        <v>54</v>
      </c>
      <c r="AO17" s="92" t="s">
        <v>55</v>
      </c>
      <c r="AP17" s="92" t="s">
        <v>56</v>
      </c>
      <c r="AQ17" s="92" t="s">
        <v>57</v>
      </c>
      <c r="AR17" s="92" t="s">
        <v>83</v>
      </c>
      <c r="AS17" s="92" t="s">
        <v>58</v>
      </c>
      <c r="AT17" s="92" t="s">
        <v>93</v>
      </c>
      <c r="AU17" s="92" t="s">
        <v>92</v>
      </c>
      <c r="AV17" s="92" t="s">
        <v>77</v>
      </c>
      <c r="AY17" s="116" t="s">
        <v>66</v>
      </c>
      <c r="AZ17" s="117"/>
      <c r="BA17" s="118"/>
      <c r="BB17" s="118"/>
      <c r="BC17" s="92" t="s">
        <v>53</v>
      </c>
      <c r="BD17" s="350" t="s">
        <v>54</v>
      </c>
      <c r="BE17" s="92" t="s">
        <v>55</v>
      </c>
      <c r="BF17" s="92" t="s">
        <v>56</v>
      </c>
      <c r="BG17" s="92" t="s">
        <v>57</v>
      </c>
      <c r="BH17" s="92" t="s">
        <v>83</v>
      </c>
      <c r="BI17" s="92" t="s">
        <v>58</v>
      </c>
      <c r="BJ17" s="92" t="s">
        <v>93</v>
      </c>
      <c r="BK17" s="92" t="s">
        <v>92</v>
      </c>
      <c r="BL17" s="92" t="s">
        <v>77</v>
      </c>
      <c r="BO17" s="116" t="s">
        <v>66</v>
      </c>
      <c r="BP17" s="117"/>
      <c r="BQ17" s="118"/>
      <c r="BR17" s="118"/>
      <c r="BS17" s="92" t="s">
        <v>53</v>
      </c>
      <c r="BT17" s="350" t="s">
        <v>54</v>
      </c>
      <c r="BU17" s="92" t="s">
        <v>55</v>
      </c>
      <c r="BV17" s="92" t="s">
        <v>56</v>
      </c>
      <c r="BW17" s="92" t="s">
        <v>57</v>
      </c>
      <c r="BX17" s="92" t="s">
        <v>83</v>
      </c>
      <c r="BY17" s="92" t="s">
        <v>58</v>
      </c>
      <c r="BZ17" s="92" t="s">
        <v>93</v>
      </c>
      <c r="CA17" s="92" t="s">
        <v>92</v>
      </c>
      <c r="CB17" s="92" t="s">
        <v>77</v>
      </c>
    </row>
    <row r="18" spans="2:80" s="109" customFormat="1" x14ac:dyDescent="0.25">
      <c r="C18" s="116" t="s">
        <v>84</v>
      </c>
      <c r="D18" s="118"/>
      <c r="E18" s="118"/>
      <c r="F18" s="119"/>
      <c r="G18" s="101"/>
      <c r="H18" s="347"/>
      <c r="I18" s="101"/>
      <c r="J18" s="101"/>
      <c r="K18" s="101"/>
      <c r="L18" s="101"/>
      <c r="M18" s="101"/>
      <c r="N18" s="101"/>
      <c r="O18" s="101"/>
      <c r="P18" s="102">
        <f>SUM(G18:O18)</f>
        <v>0</v>
      </c>
      <c r="S18" s="116" t="s">
        <v>84</v>
      </c>
      <c r="T18" s="118"/>
      <c r="U18" s="118"/>
      <c r="V18" s="119"/>
      <c r="W18" s="101"/>
      <c r="X18" s="347"/>
      <c r="Y18" s="101"/>
      <c r="Z18" s="101"/>
      <c r="AA18" s="101"/>
      <c r="AB18" s="101"/>
      <c r="AC18" s="101"/>
      <c r="AD18" s="101"/>
      <c r="AE18" s="101"/>
      <c r="AF18" s="102">
        <f>SUM(W18:AE18)</f>
        <v>0</v>
      </c>
      <c r="AI18" s="116" t="s">
        <v>84</v>
      </c>
      <c r="AJ18" s="118"/>
      <c r="AK18" s="118"/>
      <c r="AL18" s="119"/>
      <c r="AM18" s="101"/>
      <c r="AN18" s="347"/>
      <c r="AO18" s="101"/>
      <c r="AP18" s="101"/>
      <c r="AQ18" s="101"/>
      <c r="AR18" s="101"/>
      <c r="AS18" s="101"/>
      <c r="AT18" s="101"/>
      <c r="AU18" s="101"/>
      <c r="AV18" s="102">
        <f>SUM(AM18:AU18)</f>
        <v>0</v>
      </c>
      <c r="AY18" s="116" t="s">
        <v>84</v>
      </c>
      <c r="AZ18" s="118"/>
      <c r="BA18" s="118"/>
      <c r="BB18" s="119"/>
      <c r="BC18" s="101"/>
      <c r="BD18" s="347"/>
      <c r="BE18" s="101"/>
      <c r="BF18" s="101"/>
      <c r="BG18" s="101"/>
      <c r="BH18" s="101"/>
      <c r="BI18" s="101"/>
      <c r="BJ18" s="101"/>
      <c r="BK18" s="101"/>
      <c r="BL18" s="102">
        <f>SUM(BC18:BK18)</f>
        <v>0</v>
      </c>
      <c r="BO18" s="116" t="s">
        <v>84</v>
      </c>
      <c r="BP18" s="118"/>
      <c r="BQ18" s="118"/>
      <c r="BR18" s="119"/>
      <c r="BS18" s="101"/>
      <c r="BT18" s="347"/>
      <c r="BU18" s="101"/>
      <c r="BV18" s="101"/>
      <c r="BW18" s="101"/>
      <c r="BX18" s="101"/>
      <c r="BY18" s="101"/>
      <c r="BZ18" s="101"/>
      <c r="CA18" s="101"/>
      <c r="CB18" s="102">
        <f>SUM(BS18:CA18)</f>
        <v>0</v>
      </c>
    </row>
    <row r="19" spans="2:80" s="109" customFormat="1" x14ac:dyDescent="0.25">
      <c r="C19" s="116" t="s">
        <v>130</v>
      </c>
      <c r="D19" s="118"/>
      <c r="E19" s="118"/>
      <c r="F19" s="119"/>
      <c r="G19" s="101"/>
      <c r="H19" s="347"/>
      <c r="I19" s="101"/>
      <c r="J19" s="101"/>
      <c r="K19" s="101"/>
      <c r="L19" s="101"/>
      <c r="M19" s="101"/>
      <c r="N19" s="101"/>
      <c r="O19" s="101"/>
      <c r="P19" s="102">
        <f>SUM(G19:O19)</f>
        <v>0</v>
      </c>
      <c r="S19" s="116" t="s">
        <v>130</v>
      </c>
      <c r="T19" s="118"/>
      <c r="U19" s="118"/>
      <c r="V19" s="119"/>
      <c r="W19" s="101"/>
      <c r="X19" s="347"/>
      <c r="Y19" s="101"/>
      <c r="Z19" s="101"/>
      <c r="AA19" s="101"/>
      <c r="AB19" s="101"/>
      <c r="AC19" s="101"/>
      <c r="AD19" s="101"/>
      <c r="AE19" s="101"/>
      <c r="AF19" s="102">
        <f>SUM(W19:AE19)</f>
        <v>0</v>
      </c>
      <c r="AI19" s="116" t="s">
        <v>130</v>
      </c>
      <c r="AJ19" s="118"/>
      <c r="AK19" s="118"/>
      <c r="AL19" s="119"/>
      <c r="AM19" s="101"/>
      <c r="AN19" s="347"/>
      <c r="AO19" s="101"/>
      <c r="AP19" s="101"/>
      <c r="AQ19" s="101"/>
      <c r="AR19" s="101"/>
      <c r="AS19" s="101"/>
      <c r="AT19" s="101"/>
      <c r="AU19" s="101"/>
      <c r="AV19" s="102">
        <f>SUM(AM19:AU19)</f>
        <v>0</v>
      </c>
      <c r="AY19" s="116" t="s">
        <v>130</v>
      </c>
      <c r="AZ19" s="118"/>
      <c r="BA19" s="118"/>
      <c r="BB19" s="119"/>
      <c r="BC19" s="101"/>
      <c r="BD19" s="347"/>
      <c r="BE19" s="101"/>
      <c r="BF19" s="101"/>
      <c r="BG19" s="101"/>
      <c r="BH19" s="101"/>
      <c r="BI19" s="101"/>
      <c r="BJ19" s="101"/>
      <c r="BK19" s="101"/>
      <c r="BL19" s="102">
        <f>SUM(BC19:BK19)</f>
        <v>0</v>
      </c>
      <c r="BO19" s="116" t="s">
        <v>130</v>
      </c>
      <c r="BP19" s="118"/>
      <c r="BQ19" s="118"/>
      <c r="BR19" s="119"/>
      <c r="BS19" s="101"/>
      <c r="BT19" s="347"/>
      <c r="BU19" s="101"/>
      <c r="BV19" s="101"/>
      <c r="BW19" s="101"/>
      <c r="BX19" s="101"/>
      <c r="BY19" s="101"/>
      <c r="BZ19" s="101"/>
      <c r="CA19" s="101"/>
      <c r="CB19" s="102">
        <f>SUM(BS19:CA19)</f>
        <v>0</v>
      </c>
    </row>
    <row r="20" spans="2:80" s="109" customFormat="1" x14ac:dyDescent="0.25">
      <c r="C20" s="116" t="s">
        <v>77</v>
      </c>
      <c r="D20" s="118"/>
      <c r="E20" s="118"/>
      <c r="F20" s="119"/>
      <c r="G20" s="102">
        <f>SUM(G18:G19)</f>
        <v>0</v>
      </c>
      <c r="H20" s="349">
        <f>SUM(H18:H19)</f>
        <v>0</v>
      </c>
      <c r="I20" s="102">
        <f t="shared" ref="I20:N20" si="0">SUM(I18:I19)</f>
        <v>0</v>
      </c>
      <c r="J20" s="102">
        <f t="shared" si="0"/>
        <v>0</v>
      </c>
      <c r="K20" s="102">
        <f t="shared" si="0"/>
        <v>0</v>
      </c>
      <c r="L20" s="102">
        <f>SUM(L18:L19)</f>
        <v>0</v>
      </c>
      <c r="M20" s="102">
        <f>SUM(M18:M19)</f>
        <v>0</v>
      </c>
      <c r="N20" s="102">
        <f t="shared" si="0"/>
        <v>0</v>
      </c>
      <c r="O20" s="102">
        <f>SUM(O18:O19)</f>
        <v>0</v>
      </c>
      <c r="P20" s="102">
        <f>SUM(G20:O20)</f>
        <v>0</v>
      </c>
      <c r="S20" s="116" t="s">
        <v>77</v>
      </c>
      <c r="T20" s="118"/>
      <c r="U20" s="118"/>
      <c r="V20" s="119"/>
      <c r="W20" s="102">
        <f>SUM(W18:W19)</f>
        <v>0</v>
      </c>
      <c r="X20" s="102">
        <f>SUM(X18:X19)</f>
        <v>0</v>
      </c>
      <c r="Y20" s="102">
        <f t="shared" ref="Y20:AE20" si="1">SUM(Y18:Y19)</f>
        <v>0</v>
      </c>
      <c r="Z20" s="102">
        <f t="shared" si="1"/>
        <v>0</v>
      </c>
      <c r="AA20" s="102">
        <f t="shared" si="1"/>
        <v>0</v>
      </c>
      <c r="AB20" s="102">
        <f t="shared" si="1"/>
        <v>0</v>
      </c>
      <c r="AC20" s="102">
        <f t="shared" si="1"/>
        <v>0</v>
      </c>
      <c r="AD20" s="102">
        <f t="shared" si="1"/>
        <v>0</v>
      </c>
      <c r="AE20" s="102">
        <f t="shared" si="1"/>
        <v>0</v>
      </c>
      <c r="AF20" s="102">
        <f>SUM(W20:AE20)</f>
        <v>0</v>
      </c>
      <c r="AI20" s="116" t="s">
        <v>77</v>
      </c>
      <c r="AJ20" s="118"/>
      <c r="AK20" s="118"/>
      <c r="AL20" s="119"/>
      <c r="AM20" s="102">
        <f>SUM(AM18:AM19)</f>
        <v>0</v>
      </c>
      <c r="AN20" s="102">
        <f>SUM(AN18:AN19)</f>
        <v>0</v>
      </c>
      <c r="AO20" s="102">
        <f t="shared" ref="AO20:AU20" si="2">SUM(AO18:AO19)</f>
        <v>0</v>
      </c>
      <c r="AP20" s="102">
        <f t="shared" si="2"/>
        <v>0</v>
      </c>
      <c r="AQ20" s="102">
        <f t="shared" si="2"/>
        <v>0</v>
      </c>
      <c r="AR20" s="102">
        <f t="shared" si="2"/>
        <v>0</v>
      </c>
      <c r="AS20" s="102">
        <f t="shared" si="2"/>
        <v>0</v>
      </c>
      <c r="AT20" s="102">
        <f t="shared" si="2"/>
        <v>0</v>
      </c>
      <c r="AU20" s="102">
        <f t="shared" si="2"/>
        <v>0</v>
      </c>
      <c r="AV20" s="102">
        <f>SUM(AM20:AU20)</f>
        <v>0</v>
      </c>
      <c r="AY20" s="116" t="s">
        <v>77</v>
      </c>
      <c r="AZ20" s="118"/>
      <c r="BA20" s="118"/>
      <c r="BB20" s="119"/>
      <c r="BC20" s="102">
        <f>SUM(BC18:BC19)</f>
        <v>0</v>
      </c>
      <c r="BD20" s="102">
        <f>SUM(BD18:BD19)</f>
        <v>0</v>
      </c>
      <c r="BE20" s="102">
        <f t="shared" ref="BE20:BK20" si="3">SUM(BE18:BE19)</f>
        <v>0</v>
      </c>
      <c r="BF20" s="102">
        <f t="shared" si="3"/>
        <v>0</v>
      </c>
      <c r="BG20" s="102">
        <f t="shared" si="3"/>
        <v>0</v>
      </c>
      <c r="BH20" s="102">
        <f t="shared" si="3"/>
        <v>0</v>
      </c>
      <c r="BI20" s="102">
        <f t="shared" si="3"/>
        <v>0</v>
      </c>
      <c r="BJ20" s="102">
        <f t="shared" si="3"/>
        <v>0</v>
      </c>
      <c r="BK20" s="102">
        <f t="shared" si="3"/>
        <v>0</v>
      </c>
      <c r="BL20" s="102">
        <f>SUM(BC20:BK20)</f>
        <v>0</v>
      </c>
      <c r="BO20" s="116" t="s">
        <v>77</v>
      </c>
      <c r="BP20" s="118"/>
      <c r="BQ20" s="118"/>
      <c r="BR20" s="119"/>
      <c r="BS20" s="102">
        <f>SUM(BS18:BS19)</f>
        <v>0</v>
      </c>
      <c r="BT20" s="102">
        <f>SUM(BT18:BT19)</f>
        <v>0</v>
      </c>
      <c r="BU20" s="102">
        <f t="shared" ref="BU20:CA20" si="4">SUM(BU18:BU19)</f>
        <v>0</v>
      </c>
      <c r="BV20" s="102">
        <f t="shared" si="4"/>
        <v>0</v>
      </c>
      <c r="BW20" s="102">
        <f t="shared" si="4"/>
        <v>0</v>
      </c>
      <c r="BX20" s="102">
        <f t="shared" si="4"/>
        <v>0</v>
      </c>
      <c r="BY20" s="102">
        <f t="shared" si="4"/>
        <v>0</v>
      </c>
      <c r="BZ20" s="102">
        <f t="shared" si="4"/>
        <v>0</v>
      </c>
      <c r="CA20" s="102">
        <f t="shared" si="4"/>
        <v>0</v>
      </c>
      <c r="CB20" s="102">
        <f>SUM(BS20:CA20)</f>
        <v>0</v>
      </c>
    </row>
    <row r="21" spans="2:80" s="109" customFormat="1" ht="13" x14ac:dyDescent="0.3">
      <c r="B21" s="113"/>
      <c r="H21" s="110"/>
      <c r="R21" s="113"/>
      <c r="X21" s="110"/>
      <c r="AG21" s="861"/>
      <c r="AH21" s="113"/>
      <c r="AN21" s="110"/>
      <c r="AX21" s="113"/>
      <c r="BD21" s="110"/>
      <c r="BN21" s="113"/>
      <c r="BT21" s="110"/>
    </row>
    <row r="22" spans="2:80" s="109" customFormat="1" ht="13" x14ac:dyDescent="0.3">
      <c r="C22" s="114" t="s">
        <v>114</v>
      </c>
      <c r="D22" s="97"/>
      <c r="G22" s="110"/>
      <c r="H22" s="110"/>
      <c r="I22" s="110"/>
      <c r="J22" s="110"/>
      <c r="K22" s="110"/>
      <c r="L22" s="110"/>
      <c r="N22" s="110"/>
      <c r="S22" s="114" t="s">
        <v>114</v>
      </c>
      <c r="T22" s="97"/>
      <c r="W22" s="110"/>
      <c r="X22" s="110"/>
      <c r="Y22" s="110"/>
      <c r="Z22" s="110"/>
      <c r="AA22" s="110"/>
      <c r="AB22" s="110"/>
      <c r="AD22" s="110"/>
      <c r="AG22" s="861"/>
      <c r="AI22" s="114" t="s">
        <v>114</v>
      </c>
      <c r="AJ22" s="97"/>
      <c r="AM22" s="110"/>
      <c r="AN22" s="110"/>
      <c r="AO22" s="110"/>
      <c r="AP22" s="110"/>
      <c r="AQ22" s="110"/>
      <c r="AR22" s="110"/>
      <c r="AT22" s="110"/>
      <c r="AY22" s="114" t="s">
        <v>114</v>
      </c>
      <c r="AZ22" s="97"/>
      <c r="BC22" s="110"/>
      <c r="BD22" s="110"/>
      <c r="BE22" s="110"/>
      <c r="BF22" s="110"/>
      <c r="BG22" s="110"/>
      <c r="BH22" s="110"/>
      <c r="BJ22" s="110"/>
      <c r="BO22" s="114" t="s">
        <v>114</v>
      </c>
      <c r="BP22" s="97"/>
      <c r="BS22" s="110"/>
      <c r="BT22" s="110"/>
      <c r="BU22" s="110"/>
      <c r="BV22" s="110"/>
      <c r="BW22" s="110"/>
      <c r="BX22" s="110"/>
      <c r="BZ22" s="110"/>
    </row>
    <row r="23" spans="2:80" s="109" customFormat="1" x14ac:dyDescent="0.25">
      <c r="C23" s="116" t="s">
        <v>66</v>
      </c>
      <c r="D23" s="117"/>
      <c r="E23" s="118"/>
      <c r="F23" s="118"/>
      <c r="G23" s="92" t="s">
        <v>53</v>
      </c>
      <c r="H23" s="92" t="s">
        <v>54</v>
      </c>
      <c r="I23" s="92" t="s">
        <v>55</v>
      </c>
      <c r="J23" s="92" t="s">
        <v>56</v>
      </c>
      <c r="K23" s="92" t="s">
        <v>57</v>
      </c>
      <c r="L23" s="92" t="s">
        <v>83</v>
      </c>
      <c r="M23" s="92" t="s">
        <v>58</v>
      </c>
      <c r="N23" s="92" t="s">
        <v>93</v>
      </c>
      <c r="O23" s="92" t="s">
        <v>92</v>
      </c>
      <c r="P23" s="92" t="s">
        <v>77</v>
      </c>
      <c r="S23" s="116" t="s">
        <v>66</v>
      </c>
      <c r="T23" s="117"/>
      <c r="U23" s="118"/>
      <c r="V23" s="118"/>
      <c r="W23" s="92" t="s">
        <v>53</v>
      </c>
      <c r="X23" s="92" t="s">
        <v>54</v>
      </c>
      <c r="Y23" s="92" t="s">
        <v>55</v>
      </c>
      <c r="Z23" s="92" t="s">
        <v>56</v>
      </c>
      <c r="AA23" s="92" t="s">
        <v>57</v>
      </c>
      <c r="AB23" s="92" t="s">
        <v>83</v>
      </c>
      <c r="AC23" s="92" t="s">
        <v>58</v>
      </c>
      <c r="AD23" s="92" t="s">
        <v>93</v>
      </c>
      <c r="AE23" s="92" t="s">
        <v>92</v>
      </c>
      <c r="AF23" s="92" t="s">
        <v>77</v>
      </c>
      <c r="AG23" s="861"/>
      <c r="AI23" s="116" t="s">
        <v>66</v>
      </c>
      <c r="AJ23" s="117"/>
      <c r="AK23" s="118"/>
      <c r="AL23" s="118"/>
      <c r="AM23" s="92" t="s">
        <v>53</v>
      </c>
      <c r="AN23" s="92" t="s">
        <v>54</v>
      </c>
      <c r="AO23" s="92" t="s">
        <v>55</v>
      </c>
      <c r="AP23" s="92" t="s">
        <v>56</v>
      </c>
      <c r="AQ23" s="92" t="s">
        <v>57</v>
      </c>
      <c r="AR23" s="92" t="s">
        <v>83</v>
      </c>
      <c r="AS23" s="92" t="s">
        <v>58</v>
      </c>
      <c r="AT23" s="92" t="s">
        <v>93</v>
      </c>
      <c r="AU23" s="92" t="s">
        <v>92</v>
      </c>
      <c r="AV23" s="92" t="s">
        <v>77</v>
      </c>
      <c r="AY23" s="116" t="s">
        <v>66</v>
      </c>
      <c r="AZ23" s="117"/>
      <c r="BA23" s="118"/>
      <c r="BB23" s="118"/>
      <c r="BC23" s="92" t="s">
        <v>53</v>
      </c>
      <c r="BD23" s="92" t="s">
        <v>54</v>
      </c>
      <c r="BE23" s="92" t="s">
        <v>55</v>
      </c>
      <c r="BF23" s="92" t="s">
        <v>56</v>
      </c>
      <c r="BG23" s="92" t="s">
        <v>57</v>
      </c>
      <c r="BH23" s="92" t="s">
        <v>83</v>
      </c>
      <c r="BI23" s="92" t="s">
        <v>58</v>
      </c>
      <c r="BJ23" s="92" t="s">
        <v>93</v>
      </c>
      <c r="BK23" s="92" t="s">
        <v>92</v>
      </c>
      <c r="BL23" s="92" t="s">
        <v>77</v>
      </c>
      <c r="BO23" s="116" t="s">
        <v>66</v>
      </c>
      <c r="BP23" s="117"/>
      <c r="BQ23" s="118"/>
      <c r="BR23" s="118"/>
      <c r="BS23" s="92" t="s">
        <v>53</v>
      </c>
      <c r="BT23" s="92" t="s">
        <v>54</v>
      </c>
      <c r="BU23" s="92" t="s">
        <v>55</v>
      </c>
      <c r="BV23" s="92" t="s">
        <v>56</v>
      </c>
      <c r="BW23" s="92" t="s">
        <v>57</v>
      </c>
      <c r="BX23" s="92" t="s">
        <v>83</v>
      </c>
      <c r="BY23" s="92" t="s">
        <v>58</v>
      </c>
      <c r="BZ23" s="92" t="s">
        <v>93</v>
      </c>
      <c r="CA23" s="92" t="s">
        <v>92</v>
      </c>
      <c r="CB23" s="92" t="s">
        <v>77</v>
      </c>
    </row>
    <row r="24" spans="2:80" s="109" customFormat="1" x14ac:dyDescent="0.25">
      <c r="C24" s="116" t="s">
        <v>84</v>
      </c>
      <c r="D24" s="118"/>
      <c r="E24" s="118"/>
      <c r="F24" s="119"/>
      <c r="G24" s="101"/>
      <c r="H24" s="347"/>
      <c r="I24" s="101"/>
      <c r="J24" s="101"/>
      <c r="K24" s="101"/>
      <c r="L24" s="101"/>
      <c r="M24" s="101"/>
      <c r="N24" s="101"/>
      <c r="O24" s="101"/>
      <c r="P24" s="102">
        <f>SUM(G24:O24)</f>
        <v>0</v>
      </c>
      <c r="S24" s="116" t="s">
        <v>84</v>
      </c>
      <c r="T24" s="118"/>
      <c r="U24" s="118"/>
      <c r="V24" s="119"/>
      <c r="W24" s="101"/>
      <c r="X24" s="347"/>
      <c r="Y24" s="101"/>
      <c r="Z24" s="101"/>
      <c r="AA24" s="101"/>
      <c r="AB24" s="101"/>
      <c r="AC24" s="101"/>
      <c r="AD24" s="101"/>
      <c r="AE24" s="101"/>
      <c r="AF24" s="102">
        <f>SUM(W24:AE24)</f>
        <v>0</v>
      </c>
      <c r="AG24" s="861"/>
      <c r="AI24" s="116" t="s">
        <v>84</v>
      </c>
      <c r="AJ24" s="118"/>
      <c r="AK24" s="118"/>
      <c r="AL24" s="119"/>
      <c r="AM24" s="101"/>
      <c r="AN24" s="347"/>
      <c r="AO24" s="101"/>
      <c r="AP24" s="101"/>
      <c r="AQ24" s="101"/>
      <c r="AR24" s="101"/>
      <c r="AS24" s="101"/>
      <c r="AT24" s="101"/>
      <c r="AU24" s="101"/>
      <c r="AV24" s="102">
        <f>SUM(AM24:AU24)</f>
        <v>0</v>
      </c>
      <c r="AY24" s="116" t="s">
        <v>84</v>
      </c>
      <c r="AZ24" s="118"/>
      <c r="BA24" s="118"/>
      <c r="BB24" s="119"/>
      <c r="BC24" s="101"/>
      <c r="BD24" s="347"/>
      <c r="BE24" s="101"/>
      <c r="BF24" s="101"/>
      <c r="BG24" s="101"/>
      <c r="BH24" s="101"/>
      <c r="BI24" s="101"/>
      <c r="BJ24" s="101"/>
      <c r="BK24" s="101"/>
      <c r="BL24" s="102">
        <f>SUM(BC24:BK24)</f>
        <v>0</v>
      </c>
      <c r="BO24" s="116" t="s">
        <v>84</v>
      </c>
      <c r="BP24" s="118"/>
      <c r="BQ24" s="118"/>
      <c r="BR24" s="119"/>
      <c r="BS24" s="101"/>
      <c r="BT24" s="347"/>
      <c r="BU24" s="101"/>
      <c r="BV24" s="101"/>
      <c r="BW24" s="101"/>
      <c r="BX24" s="101"/>
      <c r="BY24" s="101"/>
      <c r="BZ24" s="101"/>
      <c r="CA24" s="101"/>
      <c r="CB24" s="102">
        <f>SUM(BS24:CA24)</f>
        <v>0</v>
      </c>
    </row>
    <row r="25" spans="2:80" s="109" customFormat="1" x14ac:dyDescent="0.25">
      <c r="C25" s="116" t="s">
        <v>85</v>
      </c>
      <c r="D25" s="118"/>
      <c r="E25" s="118"/>
      <c r="F25" s="119"/>
      <c r="G25" s="101"/>
      <c r="H25" s="347"/>
      <c r="I25" s="101"/>
      <c r="J25" s="101"/>
      <c r="K25" s="101"/>
      <c r="L25" s="101"/>
      <c r="M25" s="101"/>
      <c r="N25" s="101"/>
      <c r="O25" s="101"/>
      <c r="P25" s="102">
        <f>SUM(G25:O25)</f>
        <v>0</v>
      </c>
      <c r="S25" s="116" t="s">
        <v>85</v>
      </c>
      <c r="T25" s="118"/>
      <c r="U25" s="118"/>
      <c r="V25" s="119"/>
      <c r="W25" s="101"/>
      <c r="X25" s="347"/>
      <c r="Y25" s="101"/>
      <c r="Z25" s="101"/>
      <c r="AA25" s="101"/>
      <c r="AB25" s="101"/>
      <c r="AC25" s="101"/>
      <c r="AD25" s="101"/>
      <c r="AE25" s="101"/>
      <c r="AF25" s="102">
        <f>SUM(W25:AE25)</f>
        <v>0</v>
      </c>
      <c r="AG25" s="861"/>
      <c r="AI25" s="116" t="s">
        <v>85</v>
      </c>
      <c r="AJ25" s="118"/>
      <c r="AK25" s="118"/>
      <c r="AL25" s="119"/>
      <c r="AM25" s="101"/>
      <c r="AN25" s="347"/>
      <c r="AO25" s="101"/>
      <c r="AP25" s="101"/>
      <c r="AQ25" s="101"/>
      <c r="AR25" s="101"/>
      <c r="AS25" s="101"/>
      <c r="AT25" s="101"/>
      <c r="AU25" s="101"/>
      <c r="AV25" s="102">
        <f>SUM(AM25:AU25)</f>
        <v>0</v>
      </c>
      <c r="AY25" s="116" t="s">
        <v>85</v>
      </c>
      <c r="AZ25" s="118"/>
      <c r="BA25" s="118"/>
      <c r="BB25" s="119"/>
      <c r="BC25" s="101"/>
      <c r="BD25" s="347"/>
      <c r="BE25" s="101"/>
      <c r="BF25" s="101"/>
      <c r="BG25" s="101"/>
      <c r="BH25" s="101"/>
      <c r="BI25" s="101"/>
      <c r="BJ25" s="101"/>
      <c r="BK25" s="101"/>
      <c r="BL25" s="102">
        <f>SUM(BC25:BK25)</f>
        <v>0</v>
      </c>
      <c r="BO25" s="116" t="s">
        <v>85</v>
      </c>
      <c r="BP25" s="118"/>
      <c r="BQ25" s="118"/>
      <c r="BR25" s="119"/>
      <c r="BS25" s="101"/>
      <c r="BT25" s="347"/>
      <c r="BU25" s="101"/>
      <c r="BV25" s="101"/>
      <c r="BW25" s="101"/>
      <c r="BX25" s="101"/>
      <c r="BY25" s="101"/>
      <c r="BZ25" s="101"/>
      <c r="CA25" s="101"/>
      <c r="CB25" s="102">
        <f>SUM(BS25:CA25)</f>
        <v>0</v>
      </c>
    </row>
    <row r="26" spans="2:80" s="109" customFormat="1" x14ac:dyDescent="0.25">
      <c r="C26" s="116" t="s">
        <v>86</v>
      </c>
      <c r="D26" s="118"/>
      <c r="E26" s="118"/>
      <c r="F26" s="119"/>
      <c r="G26" s="101"/>
      <c r="H26" s="347"/>
      <c r="I26" s="101"/>
      <c r="J26" s="101"/>
      <c r="K26" s="101"/>
      <c r="L26" s="101"/>
      <c r="M26" s="101"/>
      <c r="N26" s="101"/>
      <c r="O26" s="101"/>
      <c r="P26" s="102">
        <f>SUM(G26:O26)</f>
        <v>0</v>
      </c>
      <c r="S26" s="116" t="s">
        <v>86</v>
      </c>
      <c r="T26" s="118"/>
      <c r="U26" s="118"/>
      <c r="V26" s="119"/>
      <c r="W26" s="101"/>
      <c r="X26" s="347"/>
      <c r="Y26" s="101"/>
      <c r="Z26" s="101"/>
      <c r="AA26" s="101"/>
      <c r="AB26" s="101"/>
      <c r="AC26" s="101"/>
      <c r="AD26" s="101"/>
      <c r="AE26" s="101"/>
      <c r="AF26" s="102">
        <f>SUM(W26:AE26)</f>
        <v>0</v>
      </c>
      <c r="AG26" s="861"/>
      <c r="AI26" s="116" t="s">
        <v>86</v>
      </c>
      <c r="AJ26" s="118"/>
      <c r="AK26" s="118"/>
      <c r="AL26" s="119"/>
      <c r="AM26" s="101"/>
      <c r="AN26" s="347"/>
      <c r="AO26" s="101"/>
      <c r="AP26" s="101"/>
      <c r="AQ26" s="101"/>
      <c r="AR26" s="101"/>
      <c r="AS26" s="101"/>
      <c r="AT26" s="101"/>
      <c r="AU26" s="101"/>
      <c r="AV26" s="102">
        <f>SUM(AM26:AU26)</f>
        <v>0</v>
      </c>
      <c r="AY26" s="116" t="s">
        <v>86</v>
      </c>
      <c r="AZ26" s="118"/>
      <c r="BA26" s="118"/>
      <c r="BB26" s="119"/>
      <c r="BC26" s="101"/>
      <c r="BD26" s="347"/>
      <c r="BE26" s="101"/>
      <c r="BF26" s="101"/>
      <c r="BG26" s="101"/>
      <c r="BH26" s="101"/>
      <c r="BI26" s="101"/>
      <c r="BJ26" s="101"/>
      <c r="BK26" s="101"/>
      <c r="BL26" s="102">
        <f>SUM(BC26:BK26)</f>
        <v>0</v>
      </c>
      <c r="BO26" s="116" t="s">
        <v>86</v>
      </c>
      <c r="BP26" s="118"/>
      <c r="BQ26" s="118"/>
      <c r="BR26" s="119"/>
      <c r="BS26" s="101"/>
      <c r="BT26" s="347"/>
      <c r="BU26" s="101"/>
      <c r="BV26" s="101"/>
      <c r="BW26" s="101"/>
      <c r="BX26" s="101"/>
      <c r="BY26" s="101"/>
      <c r="BZ26" s="101"/>
      <c r="CA26" s="101"/>
      <c r="CB26" s="102">
        <f>SUM(BS26:CA26)</f>
        <v>0</v>
      </c>
    </row>
    <row r="27" spans="2:80" s="109" customFormat="1" x14ac:dyDescent="0.25">
      <c r="C27" s="116" t="s">
        <v>77</v>
      </c>
      <c r="D27" s="118"/>
      <c r="E27" s="118"/>
      <c r="F27" s="119"/>
      <c r="G27" s="102">
        <f>SUM(G24:G26)</f>
        <v>0</v>
      </c>
      <c r="H27" s="102">
        <f t="shared" ref="H27" si="5">SUM(H24:H26)</f>
        <v>0</v>
      </c>
      <c r="I27" s="102">
        <f t="shared" ref="I27:N27" si="6">SUM(I24:I26)</f>
        <v>0</v>
      </c>
      <c r="J27" s="102">
        <f t="shared" si="6"/>
        <v>0</v>
      </c>
      <c r="K27" s="102">
        <f t="shared" si="6"/>
        <v>0</v>
      </c>
      <c r="L27" s="102">
        <f t="shared" si="6"/>
        <v>0</v>
      </c>
      <c r="M27" s="102">
        <f t="shared" si="6"/>
        <v>0</v>
      </c>
      <c r="N27" s="102">
        <f t="shared" si="6"/>
        <v>0</v>
      </c>
      <c r="O27" s="102">
        <f>SUM(O24:O26)</f>
        <v>0</v>
      </c>
      <c r="P27" s="102">
        <f>SUM(G27:O27)</f>
        <v>0</v>
      </c>
      <c r="S27" s="116" t="s">
        <v>77</v>
      </c>
      <c r="T27" s="118"/>
      <c r="U27" s="118"/>
      <c r="V27" s="119"/>
      <c r="W27" s="102">
        <f>SUM(W24:W26)</f>
        <v>0</v>
      </c>
      <c r="X27" s="102">
        <f>SUM(X24:X26)</f>
        <v>0</v>
      </c>
      <c r="Y27" s="102">
        <f t="shared" ref="Y27:AD27" si="7">SUM(Y24:Y26)</f>
        <v>0</v>
      </c>
      <c r="Z27" s="102">
        <f t="shared" si="7"/>
        <v>0</v>
      </c>
      <c r="AA27" s="102">
        <f t="shared" si="7"/>
        <v>0</v>
      </c>
      <c r="AB27" s="102">
        <f t="shared" si="7"/>
        <v>0</v>
      </c>
      <c r="AC27" s="102">
        <f t="shared" si="7"/>
        <v>0</v>
      </c>
      <c r="AD27" s="102">
        <f t="shared" si="7"/>
        <v>0</v>
      </c>
      <c r="AE27" s="102">
        <f>SUM(AE24:AE26)</f>
        <v>0</v>
      </c>
      <c r="AF27" s="102">
        <f>SUM(W27:AE27)</f>
        <v>0</v>
      </c>
      <c r="AG27" s="861"/>
      <c r="AI27" s="116" t="s">
        <v>77</v>
      </c>
      <c r="AJ27" s="118"/>
      <c r="AK27" s="118"/>
      <c r="AL27" s="119"/>
      <c r="AM27" s="102">
        <f>SUM(AM24:AM26)</f>
        <v>0</v>
      </c>
      <c r="AN27" s="102">
        <f>SUM(AN24:AN26)</f>
        <v>0</v>
      </c>
      <c r="AO27" s="102">
        <f t="shared" ref="AO27:AT27" si="8">SUM(AO24:AO26)</f>
        <v>0</v>
      </c>
      <c r="AP27" s="102">
        <f t="shared" si="8"/>
        <v>0</v>
      </c>
      <c r="AQ27" s="102">
        <f t="shared" si="8"/>
        <v>0</v>
      </c>
      <c r="AR27" s="102">
        <f t="shared" si="8"/>
        <v>0</v>
      </c>
      <c r="AS27" s="102">
        <f t="shared" si="8"/>
        <v>0</v>
      </c>
      <c r="AT27" s="102">
        <f t="shared" si="8"/>
        <v>0</v>
      </c>
      <c r="AU27" s="102">
        <f>SUM(AU24:AU26)</f>
        <v>0</v>
      </c>
      <c r="AV27" s="102">
        <f>SUM(AM27:AU27)</f>
        <v>0</v>
      </c>
      <c r="AY27" s="116" t="s">
        <v>77</v>
      </c>
      <c r="AZ27" s="118"/>
      <c r="BA27" s="118"/>
      <c r="BB27" s="119"/>
      <c r="BC27" s="102">
        <f>SUM(BC24:BC26)</f>
        <v>0</v>
      </c>
      <c r="BD27" s="102">
        <f>SUM(BD24:BD26)</f>
        <v>0</v>
      </c>
      <c r="BE27" s="102">
        <f t="shared" ref="BE27:BJ27" si="9">SUM(BE24:BE26)</f>
        <v>0</v>
      </c>
      <c r="BF27" s="102">
        <f t="shared" si="9"/>
        <v>0</v>
      </c>
      <c r="BG27" s="102">
        <f t="shared" si="9"/>
        <v>0</v>
      </c>
      <c r="BH27" s="102">
        <f t="shared" si="9"/>
        <v>0</v>
      </c>
      <c r="BI27" s="102">
        <f t="shared" si="9"/>
        <v>0</v>
      </c>
      <c r="BJ27" s="102">
        <f t="shared" si="9"/>
        <v>0</v>
      </c>
      <c r="BK27" s="102">
        <f>SUM(BK24:BK26)</f>
        <v>0</v>
      </c>
      <c r="BL27" s="102">
        <f>SUM(BC27:BK27)</f>
        <v>0</v>
      </c>
      <c r="BO27" s="116" t="s">
        <v>77</v>
      </c>
      <c r="BP27" s="118"/>
      <c r="BQ27" s="118"/>
      <c r="BR27" s="119"/>
      <c r="BS27" s="102">
        <f>SUM(BS24:BS26)</f>
        <v>0</v>
      </c>
      <c r="BT27" s="102">
        <f>SUM(BT24:BT26)</f>
        <v>0</v>
      </c>
      <c r="BU27" s="102">
        <f t="shared" ref="BU27:BZ27" si="10">SUM(BU24:BU26)</f>
        <v>0</v>
      </c>
      <c r="BV27" s="102">
        <f t="shared" si="10"/>
        <v>0</v>
      </c>
      <c r="BW27" s="102">
        <f t="shared" si="10"/>
        <v>0</v>
      </c>
      <c r="BX27" s="102">
        <f t="shared" si="10"/>
        <v>0</v>
      </c>
      <c r="BY27" s="102">
        <f t="shared" si="10"/>
        <v>0</v>
      </c>
      <c r="BZ27" s="102">
        <f t="shared" si="10"/>
        <v>0</v>
      </c>
      <c r="CA27" s="102">
        <f>SUM(CA24:CA26)</f>
        <v>0</v>
      </c>
      <c r="CB27" s="102">
        <f>SUM(BS27:CA27)</f>
        <v>0</v>
      </c>
    </row>
    <row r="28" spans="2:80" s="109" customFormat="1" ht="13" x14ac:dyDescent="0.3">
      <c r="B28" s="113"/>
      <c r="H28" s="110"/>
      <c r="R28" s="113"/>
      <c r="X28" s="110"/>
      <c r="AG28" s="861"/>
      <c r="AH28" s="113"/>
      <c r="AN28" s="110"/>
      <c r="AX28" s="113"/>
      <c r="BD28" s="110"/>
      <c r="BN28" s="113"/>
      <c r="BT28" s="110"/>
    </row>
    <row r="29" spans="2:80" s="109" customFormat="1" ht="13" x14ac:dyDescent="0.3">
      <c r="B29" s="113"/>
      <c r="C29" s="114" t="s">
        <v>87</v>
      </c>
      <c r="H29" s="110"/>
      <c r="R29" s="113"/>
      <c r="S29" s="114" t="s">
        <v>87</v>
      </c>
      <c r="X29" s="110"/>
      <c r="AG29" s="861"/>
      <c r="AH29" s="113"/>
      <c r="AI29" s="114" t="s">
        <v>87</v>
      </c>
      <c r="AN29" s="110"/>
      <c r="AX29" s="113"/>
      <c r="AY29" s="114" t="s">
        <v>87</v>
      </c>
      <c r="BD29" s="110"/>
      <c r="BN29" s="113"/>
      <c r="BO29" s="114" t="s">
        <v>87</v>
      </c>
      <c r="BT29" s="110"/>
    </row>
    <row r="30" spans="2:80" s="109" customFormat="1" ht="13" x14ac:dyDescent="0.3">
      <c r="B30" s="113"/>
      <c r="C30" s="116" t="s">
        <v>88</v>
      </c>
      <c r="D30" s="118"/>
      <c r="E30" s="118"/>
      <c r="F30" s="119"/>
      <c r="G30" s="92" t="s">
        <v>53</v>
      </c>
      <c r="H30" s="92" t="s">
        <v>54</v>
      </c>
      <c r="I30" s="92" t="s">
        <v>55</v>
      </c>
      <c r="J30" s="92" t="s">
        <v>56</v>
      </c>
      <c r="K30" s="92" t="s">
        <v>57</v>
      </c>
      <c r="L30" s="92" t="s">
        <v>83</v>
      </c>
      <c r="M30" s="92" t="s">
        <v>58</v>
      </c>
      <c r="N30" s="92" t="s">
        <v>93</v>
      </c>
      <c r="O30" s="92" t="s">
        <v>92</v>
      </c>
      <c r="P30" s="92" t="s">
        <v>77</v>
      </c>
      <c r="R30" s="113"/>
      <c r="S30" s="116" t="s">
        <v>88</v>
      </c>
      <c r="T30" s="118"/>
      <c r="U30" s="118"/>
      <c r="V30" s="119"/>
      <c r="W30" s="92" t="s">
        <v>53</v>
      </c>
      <c r="X30" s="92" t="s">
        <v>54</v>
      </c>
      <c r="Y30" s="92" t="s">
        <v>55</v>
      </c>
      <c r="Z30" s="92" t="s">
        <v>56</v>
      </c>
      <c r="AA30" s="92" t="s">
        <v>57</v>
      </c>
      <c r="AB30" s="92" t="s">
        <v>83</v>
      </c>
      <c r="AC30" s="92" t="s">
        <v>58</v>
      </c>
      <c r="AD30" s="92" t="s">
        <v>93</v>
      </c>
      <c r="AE30" s="92" t="s">
        <v>92</v>
      </c>
      <c r="AF30" s="92" t="s">
        <v>77</v>
      </c>
      <c r="AG30" s="861"/>
      <c r="AH30" s="113"/>
      <c r="AI30" s="116" t="s">
        <v>88</v>
      </c>
      <c r="AJ30" s="118"/>
      <c r="AK30" s="118"/>
      <c r="AL30" s="119"/>
      <c r="AM30" s="92" t="s">
        <v>53</v>
      </c>
      <c r="AN30" s="92" t="s">
        <v>54</v>
      </c>
      <c r="AO30" s="92" t="s">
        <v>55</v>
      </c>
      <c r="AP30" s="92" t="s">
        <v>56</v>
      </c>
      <c r="AQ30" s="92" t="s">
        <v>57</v>
      </c>
      <c r="AR30" s="92" t="s">
        <v>83</v>
      </c>
      <c r="AS30" s="92" t="s">
        <v>58</v>
      </c>
      <c r="AT30" s="92" t="s">
        <v>93</v>
      </c>
      <c r="AU30" s="92" t="s">
        <v>92</v>
      </c>
      <c r="AV30" s="92" t="s">
        <v>77</v>
      </c>
      <c r="AX30" s="113"/>
      <c r="AY30" s="116" t="s">
        <v>88</v>
      </c>
      <c r="AZ30" s="118"/>
      <c r="BA30" s="118"/>
      <c r="BB30" s="119"/>
      <c r="BC30" s="92" t="s">
        <v>53</v>
      </c>
      <c r="BD30" s="92" t="s">
        <v>54</v>
      </c>
      <c r="BE30" s="92" t="s">
        <v>55</v>
      </c>
      <c r="BF30" s="92" t="s">
        <v>56</v>
      </c>
      <c r="BG30" s="92" t="s">
        <v>57</v>
      </c>
      <c r="BH30" s="92" t="s">
        <v>83</v>
      </c>
      <c r="BI30" s="92" t="s">
        <v>58</v>
      </c>
      <c r="BJ30" s="92" t="s">
        <v>93</v>
      </c>
      <c r="BK30" s="92" t="s">
        <v>92</v>
      </c>
      <c r="BL30" s="92" t="s">
        <v>77</v>
      </c>
      <c r="BN30" s="113"/>
      <c r="BO30" s="116" t="s">
        <v>88</v>
      </c>
      <c r="BP30" s="118"/>
      <c r="BQ30" s="118"/>
      <c r="BR30" s="119"/>
      <c r="BS30" s="92" t="s">
        <v>53</v>
      </c>
      <c r="BT30" s="92" t="s">
        <v>54</v>
      </c>
      <c r="BU30" s="92" t="s">
        <v>55</v>
      </c>
      <c r="BV30" s="92" t="s">
        <v>56</v>
      </c>
      <c r="BW30" s="92" t="s">
        <v>57</v>
      </c>
      <c r="BX30" s="92" t="s">
        <v>83</v>
      </c>
      <c r="BY30" s="92" t="s">
        <v>58</v>
      </c>
      <c r="BZ30" s="92" t="s">
        <v>93</v>
      </c>
      <c r="CA30" s="92" t="s">
        <v>92</v>
      </c>
      <c r="CB30" s="92" t="s">
        <v>77</v>
      </c>
    </row>
    <row r="31" spans="2:80" s="109" customFormat="1" ht="13" x14ac:dyDescent="0.3">
      <c r="B31" s="113"/>
      <c r="C31" s="120" t="s">
        <v>89</v>
      </c>
      <c r="D31" s="121"/>
      <c r="E31" s="121"/>
      <c r="F31" s="122"/>
      <c r="G31" s="101"/>
      <c r="H31" s="347"/>
      <c r="I31" s="101"/>
      <c r="J31" s="101"/>
      <c r="K31" s="101"/>
      <c r="L31" s="101"/>
      <c r="M31" s="101"/>
      <c r="N31" s="101"/>
      <c r="O31" s="101"/>
      <c r="P31" s="102">
        <f>SUM(G31:O31)</f>
        <v>0</v>
      </c>
      <c r="R31" s="113"/>
      <c r="S31" s="120" t="s">
        <v>89</v>
      </c>
      <c r="T31" s="121"/>
      <c r="U31" s="121"/>
      <c r="V31" s="122"/>
      <c r="W31" s="107"/>
      <c r="X31" s="348"/>
      <c r="Y31" s="108"/>
      <c r="Z31" s="108"/>
      <c r="AA31" s="108"/>
      <c r="AB31" s="108"/>
      <c r="AC31" s="102"/>
      <c r="AD31" s="108"/>
      <c r="AE31" s="102"/>
      <c r="AF31" s="102">
        <f>SUM(W31:AE31)</f>
        <v>0</v>
      </c>
      <c r="AG31" s="861"/>
      <c r="AH31" s="113"/>
      <c r="AI31" s="120" t="s">
        <v>89</v>
      </c>
      <c r="AJ31" s="121"/>
      <c r="AK31" s="121"/>
      <c r="AL31" s="122"/>
      <c r="AM31" s="107"/>
      <c r="AN31" s="348"/>
      <c r="AO31" s="108"/>
      <c r="AP31" s="108"/>
      <c r="AQ31" s="108"/>
      <c r="AR31" s="108"/>
      <c r="AS31" s="102"/>
      <c r="AT31" s="108"/>
      <c r="AU31" s="102"/>
      <c r="AV31" s="102">
        <f>SUM(AM31:AU31)</f>
        <v>0</v>
      </c>
      <c r="AX31" s="113"/>
      <c r="AY31" s="120" t="s">
        <v>89</v>
      </c>
      <c r="AZ31" s="121"/>
      <c r="BA31" s="121"/>
      <c r="BB31" s="122"/>
      <c r="BC31" s="107"/>
      <c r="BD31" s="348"/>
      <c r="BE31" s="108"/>
      <c r="BF31" s="108"/>
      <c r="BG31" s="108"/>
      <c r="BH31" s="108"/>
      <c r="BI31" s="102"/>
      <c r="BJ31" s="108"/>
      <c r="BK31" s="102"/>
      <c r="BL31" s="102">
        <f>SUM(BC31:BK31)</f>
        <v>0</v>
      </c>
      <c r="BN31" s="113"/>
      <c r="BO31" s="120" t="s">
        <v>89</v>
      </c>
      <c r="BP31" s="121"/>
      <c r="BQ31" s="121"/>
      <c r="BR31" s="122"/>
      <c r="BS31" s="107"/>
      <c r="BT31" s="348"/>
      <c r="BU31" s="108"/>
      <c r="BV31" s="108"/>
      <c r="BW31" s="108"/>
      <c r="BX31" s="108"/>
      <c r="BY31" s="102"/>
      <c r="BZ31" s="108"/>
      <c r="CA31" s="102"/>
      <c r="CB31" s="102">
        <f>SUM(BS31:CA31)</f>
        <v>0</v>
      </c>
    </row>
    <row r="32" spans="2:80" s="109" customFormat="1" ht="13" x14ac:dyDescent="0.3">
      <c r="B32" s="113"/>
      <c r="H32" s="110"/>
      <c r="R32" s="113"/>
      <c r="X32" s="110"/>
      <c r="AG32" s="861"/>
    </row>
    <row r="33" spans="2:33" s="109" customFormat="1" ht="13" x14ac:dyDescent="0.3">
      <c r="B33" s="113"/>
      <c r="H33" s="110"/>
      <c r="R33" s="113"/>
      <c r="X33" s="110"/>
      <c r="AG33" s="861"/>
    </row>
  </sheetData>
  <mergeCells count="3">
    <mergeCell ref="AG21:AG33"/>
    <mergeCell ref="AG10:AG13"/>
    <mergeCell ref="B6:E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7" tint="0.59999389629810485"/>
  </sheetPr>
  <dimension ref="A1:AA40"/>
  <sheetViews>
    <sheetView showGridLines="0" zoomScale="85" zoomScaleNormal="85" workbookViewId="0">
      <selection activeCell="L43" sqref="L43"/>
    </sheetView>
  </sheetViews>
  <sheetFormatPr defaultColWidth="9.1796875" defaultRowHeight="12.5" x14ac:dyDescent="0.25"/>
  <cols>
    <col min="1" max="1" width="4.54296875" customWidth="1"/>
    <col min="2" max="2" width="27.1796875" customWidth="1"/>
    <col min="3" max="3" width="26.453125" customWidth="1"/>
    <col min="4" max="5" width="23.54296875" customWidth="1"/>
    <col min="6" max="6" width="25" customWidth="1"/>
    <col min="7" max="10" width="13.1796875" customWidth="1"/>
    <col min="11" max="11" width="14.81640625" customWidth="1"/>
    <col min="12" max="12" width="32.1796875" customWidth="1"/>
    <col min="13" max="13" width="23.54296875" customWidth="1"/>
    <col min="14" max="14" width="14.1796875" bestFit="1" customWidth="1"/>
    <col min="16" max="16" width="25.1796875" customWidth="1"/>
    <col min="17" max="18" width="23.54296875" customWidth="1"/>
    <col min="20" max="20" width="26.81640625" customWidth="1"/>
    <col min="21" max="22" width="23.54296875" customWidth="1"/>
    <col min="24" max="24" width="26" customWidth="1"/>
    <col min="25" max="26" width="23.54296875" customWidth="1"/>
  </cols>
  <sheetData>
    <row r="1" spans="1:27" ht="18" x14ac:dyDescent="0.4">
      <c r="A1" s="16" t="s">
        <v>268</v>
      </c>
      <c r="D1" s="15"/>
      <c r="E1" s="15"/>
      <c r="F1" s="262" t="s">
        <v>462</v>
      </c>
      <c r="G1" s="15"/>
      <c r="H1" s="16"/>
      <c r="I1" s="15"/>
      <c r="J1" s="15"/>
      <c r="K1" s="15"/>
      <c r="L1" s="15"/>
      <c r="M1" s="15"/>
      <c r="N1" s="15"/>
      <c r="O1" s="15"/>
      <c r="P1" s="15"/>
      <c r="Q1" s="15"/>
      <c r="R1" s="15"/>
      <c r="S1" s="15"/>
      <c r="T1" s="15"/>
      <c r="U1" s="15"/>
      <c r="V1" s="15"/>
      <c r="W1" s="15"/>
      <c r="X1" s="15"/>
      <c r="Y1" s="15"/>
      <c r="Z1" s="15"/>
      <c r="AA1" s="15"/>
    </row>
    <row r="2" spans="1:27" ht="18" customHeight="1" x14ac:dyDescent="0.3">
      <c r="A2" s="16" t="s">
        <v>236</v>
      </c>
      <c r="B2" s="15"/>
      <c r="C2" s="15"/>
      <c r="D2" s="15"/>
      <c r="E2" s="15"/>
      <c r="F2" s="15"/>
      <c r="G2" s="15"/>
      <c r="H2" s="15"/>
      <c r="I2" s="15"/>
      <c r="J2" s="15"/>
      <c r="K2" s="15"/>
      <c r="L2" s="15"/>
      <c r="M2" s="15"/>
      <c r="N2" s="15"/>
      <c r="O2" s="15"/>
      <c r="P2" s="15"/>
      <c r="Q2" s="15"/>
      <c r="R2" s="15"/>
      <c r="S2" s="15"/>
      <c r="T2" s="15"/>
      <c r="U2" s="15"/>
      <c r="V2" s="15"/>
      <c r="W2" s="15"/>
      <c r="X2" s="15"/>
      <c r="Y2" s="15"/>
      <c r="Z2" s="15"/>
      <c r="AA2" s="15"/>
    </row>
    <row r="3" spans="1:27" ht="13" x14ac:dyDescent="0.3">
      <c r="A3" s="16"/>
      <c r="B3" s="15"/>
      <c r="C3" s="15"/>
      <c r="D3" s="15"/>
      <c r="E3" s="15"/>
      <c r="F3" s="15"/>
      <c r="G3" s="15"/>
      <c r="H3" s="15"/>
      <c r="I3" s="15"/>
      <c r="J3" s="15"/>
      <c r="K3" s="15"/>
      <c r="L3" s="15"/>
      <c r="M3" s="15"/>
      <c r="N3" s="15"/>
      <c r="O3" s="15"/>
      <c r="P3" s="15"/>
      <c r="Q3" s="15"/>
      <c r="R3" s="15"/>
      <c r="S3" s="15"/>
      <c r="T3" s="15"/>
      <c r="U3" s="15"/>
      <c r="V3" s="15"/>
      <c r="W3" s="15"/>
      <c r="X3" s="15"/>
      <c r="Y3" s="15"/>
      <c r="Z3" s="15"/>
      <c r="AA3" s="15"/>
    </row>
    <row r="4" spans="1:27" ht="13" x14ac:dyDescent="0.3">
      <c r="A4" s="16" t="s">
        <v>269</v>
      </c>
      <c r="D4" s="15"/>
      <c r="E4" s="15"/>
      <c r="F4" s="15"/>
      <c r="G4" s="15"/>
      <c r="H4" s="15"/>
      <c r="I4" s="15"/>
      <c r="J4" s="15"/>
      <c r="K4" s="15"/>
      <c r="L4" s="15"/>
      <c r="M4" s="15"/>
      <c r="N4" s="15"/>
      <c r="O4" s="15"/>
      <c r="P4" s="15"/>
      <c r="Q4" s="15"/>
      <c r="R4" s="15"/>
      <c r="S4" s="15"/>
      <c r="T4" s="15"/>
      <c r="U4" s="15"/>
      <c r="V4" s="15"/>
      <c r="W4" s="15"/>
      <c r="X4" s="15"/>
      <c r="Y4" s="15"/>
      <c r="Z4" s="15"/>
      <c r="AA4" s="15"/>
    </row>
    <row r="5" spans="1:27" x14ac:dyDescent="0.25">
      <c r="A5" s="237" t="s">
        <v>230</v>
      </c>
      <c r="B5" s="15" t="s">
        <v>232</v>
      </c>
      <c r="C5" s="15"/>
      <c r="D5" s="15"/>
      <c r="E5" s="15"/>
      <c r="F5" s="15"/>
      <c r="G5" s="15"/>
      <c r="H5" s="15"/>
      <c r="I5" s="15"/>
      <c r="J5" s="15"/>
      <c r="K5" s="15"/>
      <c r="L5" s="15"/>
      <c r="M5" s="15"/>
      <c r="N5" s="15"/>
      <c r="O5" s="15"/>
      <c r="P5" s="15"/>
      <c r="Q5" s="15"/>
      <c r="R5" s="15"/>
      <c r="S5" s="15"/>
      <c r="T5" s="15"/>
      <c r="U5" s="15"/>
      <c r="V5" s="15"/>
      <c r="W5" s="15"/>
      <c r="X5" s="15"/>
      <c r="Y5" s="15"/>
      <c r="Z5" s="15"/>
      <c r="AA5" s="15"/>
    </row>
    <row r="6" spans="1:27" x14ac:dyDescent="0.25">
      <c r="A6" s="237"/>
      <c r="B6" s="15" t="s">
        <v>237</v>
      </c>
      <c r="C6" s="15"/>
      <c r="D6" s="15"/>
      <c r="E6" s="15"/>
      <c r="F6" s="15"/>
      <c r="G6" s="15"/>
      <c r="H6" s="15"/>
      <c r="I6" s="15"/>
      <c r="J6" s="15"/>
      <c r="K6" s="15"/>
      <c r="L6" s="15"/>
      <c r="M6" s="15"/>
      <c r="N6" s="15"/>
      <c r="O6" s="15"/>
      <c r="P6" s="15"/>
      <c r="Q6" s="15"/>
      <c r="R6" s="15"/>
      <c r="S6" s="15"/>
      <c r="T6" s="15"/>
      <c r="U6" s="15"/>
      <c r="V6" s="15"/>
      <c r="W6" s="15"/>
      <c r="X6" s="15"/>
      <c r="Y6" s="15"/>
      <c r="Z6" s="15"/>
      <c r="AA6" s="15"/>
    </row>
    <row r="7" spans="1:27" x14ac:dyDescent="0.25">
      <c r="A7" s="237" t="s">
        <v>231</v>
      </c>
      <c r="B7" s="15" t="s">
        <v>513</v>
      </c>
      <c r="C7" s="15"/>
      <c r="D7" s="15"/>
      <c r="E7" s="15"/>
      <c r="F7" s="15"/>
      <c r="G7" s="15"/>
      <c r="H7" s="15"/>
      <c r="I7" s="15"/>
      <c r="J7" s="15"/>
      <c r="K7" s="15"/>
      <c r="L7" s="15"/>
      <c r="M7" s="15"/>
      <c r="N7" s="15"/>
      <c r="O7" s="15"/>
      <c r="P7" s="15"/>
      <c r="Q7" s="15"/>
      <c r="R7" s="15"/>
      <c r="S7" s="15"/>
      <c r="T7" s="15"/>
      <c r="U7" s="15"/>
      <c r="V7" s="15"/>
      <c r="W7" s="15"/>
      <c r="X7" s="15"/>
      <c r="Y7" s="15"/>
      <c r="Z7" s="15"/>
      <c r="AA7" s="15"/>
    </row>
    <row r="8" spans="1:27" x14ac:dyDescent="0.25">
      <c r="A8" s="237"/>
      <c r="B8" s="15"/>
      <c r="C8" s="15"/>
      <c r="D8" s="15"/>
      <c r="E8" s="15"/>
      <c r="F8" s="15"/>
      <c r="G8" s="15"/>
      <c r="H8" s="15"/>
      <c r="I8" s="15"/>
      <c r="J8" s="15"/>
      <c r="K8" s="15"/>
      <c r="L8" s="15"/>
      <c r="M8" s="15"/>
      <c r="N8" s="15"/>
      <c r="O8" s="15"/>
      <c r="P8" s="15"/>
      <c r="Q8" s="15"/>
      <c r="R8" s="15"/>
      <c r="S8" s="15"/>
      <c r="T8" s="15"/>
      <c r="U8" s="15"/>
      <c r="V8" s="15"/>
      <c r="W8" s="15"/>
      <c r="X8" s="15"/>
      <c r="Y8" s="15"/>
      <c r="Z8" s="15"/>
      <c r="AA8" s="15"/>
    </row>
    <row r="9" spans="1:27" ht="13" x14ac:dyDescent="0.3">
      <c r="A9" s="16" t="s">
        <v>233</v>
      </c>
      <c r="B9" s="15"/>
      <c r="C9" s="15"/>
      <c r="D9" s="15"/>
      <c r="E9" s="15"/>
      <c r="F9" s="15"/>
      <c r="G9" s="15"/>
      <c r="H9" s="15"/>
      <c r="I9" s="15"/>
      <c r="J9" s="15"/>
      <c r="K9" s="15"/>
      <c r="L9" s="15"/>
      <c r="M9" s="15"/>
      <c r="N9" s="15"/>
      <c r="O9" s="15"/>
      <c r="P9" s="15"/>
      <c r="Q9" s="15"/>
      <c r="R9" s="15"/>
      <c r="S9" s="15"/>
      <c r="T9" s="15"/>
      <c r="U9" s="15"/>
      <c r="V9" s="15"/>
      <c r="W9" s="15"/>
      <c r="X9" s="15"/>
      <c r="Y9" s="15"/>
      <c r="Z9" s="15"/>
      <c r="AA9" s="15"/>
    </row>
    <row r="10" spans="1:27" ht="13" x14ac:dyDescent="0.3">
      <c r="A10" s="16" t="s">
        <v>238</v>
      </c>
      <c r="B10" s="15"/>
      <c r="C10" s="15"/>
      <c r="D10" s="15"/>
      <c r="E10" s="15"/>
      <c r="F10" s="15"/>
      <c r="G10" s="15"/>
      <c r="H10" s="15"/>
      <c r="I10" s="15"/>
      <c r="J10" s="15"/>
      <c r="K10" s="15"/>
      <c r="L10" s="15"/>
      <c r="M10" s="15"/>
      <c r="N10" s="15"/>
      <c r="O10" s="15"/>
      <c r="P10" s="15"/>
      <c r="Q10" s="15"/>
      <c r="R10" s="15"/>
      <c r="S10" s="15"/>
      <c r="T10" s="15"/>
      <c r="U10" s="15"/>
      <c r="V10" s="15"/>
      <c r="W10" s="15"/>
      <c r="X10" s="15"/>
      <c r="Y10" s="15"/>
      <c r="Z10" s="15"/>
      <c r="AA10" s="15"/>
    </row>
    <row r="11" spans="1:27" x14ac:dyDescent="0.25">
      <c r="A11" s="237"/>
      <c r="B11" s="15"/>
      <c r="C11" s="15"/>
      <c r="D11" s="15"/>
      <c r="E11" s="15"/>
      <c r="F11" s="15"/>
      <c r="G11" s="15"/>
      <c r="H11" s="15"/>
      <c r="I11" s="15"/>
      <c r="J11" s="15"/>
      <c r="K11" s="15"/>
      <c r="L11" s="15"/>
      <c r="M11" s="15"/>
      <c r="N11" s="15"/>
      <c r="O11" s="15"/>
      <c r="P11" s="15"/>
      <c r="Q11" s="15"/>
      <c r="R11" s="15"/>
      <c r="S11" s="15"/>
      <c r="T11" s="15"/>
      <c r="U11" s="15"/>
      <c r="V11" s="15"/>
      <c r="W11" s="15"/>
      <c r="X11" s="15"/>
      <c r="Y11" s="15"/>
      <c r="Z11" s="15"/>
      <c r="AA11" s="15"/>
    </row>
    <row r="12" spans="1:27" ht="13" x14ac:dyDescent="0.3">
      <c r="A12" s="238"/>
      <c r="B12" s="16" t="s">
        <v>228</v>
      </c>
      <c r="C12" s="506" t="s">
        <v>463</v>
      </c>
      <c r="E12" s="16"/>
      <c r="F12" s="15"/>
      <c r="G12" s="15"/>
      <c r="H12" s="16"/>
      <c r="I12" s="15"/>
      <c r="J12" s="15"/>
      <c r="K12" s="15"/>
      <c r="L12" s="16"/>
      <c r="M12" s="16"/>
      <c r="N12" s="15"/>
      <c r="O12" s="15"/>
      <c r="P12" s="15"/>
      <c r="Q12" s="16"/>
      <c r="R12" s="15"/>
      <c r="S12" s="15"/>
      <c r="T12" s="15"/>
      <c r="U12" s="15"/>
      <c r="V12" s="15"/>
      <c r="W12" s="15"/>
      <c r="X12" s="15"/>
      <c r="Y12" s="15"/>
      <c r="Z12" s="15"/>
      <c r="AA12" s="15"/>
    </row>
    <row r="13" spans="1:27" ht="13" x14ac:dyDescent="0.3">
      <c r="A13" s="238"/>
      <c r="B13" s="16"/>
      <c r="C13" s="244"/>
      <c r="E13" s="16"/>
      <c r="F13" s="15"/>
      <c r="G13" s="15"/>
      <c r="H13" s="16"/>
      <c r="I13" s="15"/>
      <c r="J13" s="15"/>
      <c r="K13" s="15"/>
      <c r="L13" s="16"/>
      <c r="M13" s="16"/>
      <c r="N13" s="15"/>
      <c r="O13" s="15"/>
      <c r="P13" s="15"/>
      <c r="Q13" s="16"/>
      <c r="R13" s="15"/>
      <c r="S13" s="15"/>
      <c r="T13" s="15"/>
      <c r="U13" s="15"/>
      <c r="V13" s="15"/>
      <c r="W13" s="15"/>
      <c r="X13" s="15"/>
      <c r="Y13" s="15"/>
      <c r="Z13" s="15"/>
      <c r="AA13" s="15"/>
    </row>
    <row r="14" spans="1:27" ht="13.5" thickBot="1" x14ac:dyDescent="0.35">
      <c r="B14" s="504" t="s">
        <v>464</v>
      </c>
      <c r="C14" s="505"/>
    </row>
    <row r="15" spans="1:27" ht="29.5" thickTop="1" x14ac:dyDescent="0.25">
      <c r="B15" s="265" t="s">
        <v>229</v>
      </c>
      <c r="C15" s="266" t="s">
        <v>239</v>
      </c>
      <c r="D15" s="242" t="s">
        <v>217</v>
      </c>
      <c r="E15" s="242" t="s">
        <v>218</v>
      </c>
      <c r="F15" s="242" t="s">
        <v>219</v>
      </c>
      <c r="G15" s="242" t="s">
        <v>220</v>
      </c>
      <c r="H15" s="242" t="s">
        <v>221</v>
      </c>
      <c r="I15" s="242" t="s">
        <v>38</v>
      </c>
      <c r="J15" s="242" t="s">
        <v>222</v>
      </c>
      <c r="K15" s="242" t="s">
        <v>223</v>
      </c>
      <c r="L15" s="242" t="s">
        <v>558</v>
      </c>
      <c r="M15" s="242" t="s">
        <v>266</v>
      </c>
      <c r="N15" s="243" t="s">
        <v>240</v>
      </c>
    </row>
    <row r="16" spans="1:27" ht="14.5" x14ac:dyDescent="0.3">
      <c r="B16" s="239" t="s">
        <v>243</v>
      </c>
      <c r="C16" s="263"/>
      <c r="D16" s="240">
        <v>0.3</v>
      </c>
      <c r="E16" s="240">
        <v>0.1</v>
      </c>
      <c r="F16" s="240">
        <v>0.3</v>
      </c>
      <c r="G16" s="240">
        <v>0.2</v>
      </c>
      <c r="H16" s="240">
        <v>0.1</v>
      </c>
      <c r="I16" s="240">
        <v>0</v>
      </c>
      <c r="J16" s="240">
        <v>0</v>
      </c>
      <c r="K16" s="246">
        <f>SUM(D16:J16)</f>
        <v>0.99999999999999989</v>
      </c>
      <c r="L16" s="245" t="e">
        <f>SUM(D16:E16)*$C$12</f>
        <v>#VALUE!</v>
      </c>
      <c r="M16" s="267"/>
      <c r="N16" s="241" t="str">
        <f>IF(OR(K16=100%, K16=0%),"ok","check")</f>
        <v>ok</v>
      </c>
    </row>
    <row r="17" spans="2:14" ht="14.5" x14ac:dyDescent="0.3">
      <c r="B17" s="302" t="s">
        <v>244</v>
      </c>
      <c r="C17" s="303"/>
      <c r="D17" s="240">
        <v>0.4</v>
      </c>
      <c r="E17" s="240">
        <v>0.2</v>
      </c>
      <c r="F17" s="240">
        <v>0.3</v>
      </c>
      <c r="G17" s="240">
        <v>0.1</v>
      </c>
      <c r="H17" s="240">
        <v>0</v>
      </c>
      <c r="I17" s="240">
        <v>0</v>
      </c>
      <c r="J17" s="240">
        <v>0</v>
      </c>
      <c r="K17" s="246">
        <f>SUM(D17:J17)</f>
        <v>1.0000000000000002</v>
      </c>
      <c r="L17" s="245" t="e">
        <f>SUM(D17:E17)*$C$12</f>
        <v>#VALUE!</v>
      </c>
      <c r="M17" s="267"/>
      <c r="N17" s="241" t="str">
        <f t="shared" ref="N17:N25" si="0">IF(OR(K17=100%, K17=0%),"ok","check")</f>
        <v>ok</v>
      </c>
    </row>
    <row r="18" spans="2:14" ht="14.5" x14ac:dyDescent="0.3">
      <c r="B18" s="302"/>
      <c r="C18" s="303"/>
      <c r="D18" s="304"/>
      <c r="E18" s="304"/>
      <c r="F18" s="304"/>
      <c r="G18" s="304"/>
      <c r="H18" s="304"/>
      <c r="I18" s="304"/>
      <c r="J18" s="304"/>
      <c r="K18" s="246">
        <f t="shared" ref="K18:K22" si="1">SUM(D18:J18)</f>
        <v>0</v>
      </c>
      <c r="L18" s="245" t="e">
        <f t="shared" ref="L18:L22" si="2">SUM(D18:E18)*$C$12</f>
        <v>#VALUE!</v>
      </c>
      <c r="M18" s="267"/>
      <c r="N18" s="241" t="str">
        <f t="shared" ref="N18:N22" si="3">IF(OR(K18=100%, K18=0%),"ok","check")</f>
        <v>ok</v>
      </c>
    </row>
    <row r="19" spans="2:14" ht="14.5" x14ac:dyDescent="0.3">
      <c r="B19" s="302"/>
      <c r="C19" s="303"/>
      <c r="D19" s="304"/>
      <c r="E19" s="304"/>
      <c r="F19" s="304"/>
      <c r="G19" s="304"/>
      <c r="H19" s="304"/>
      <c r="I19" s="304"/>
      <c r="J19" s="304"/>
      <c r="K19" s="246">
        <f t="shared" si="1"/>
        <v>0</v>
      </c>
      <c r="L19" s="245" t="e">
        <f t="shared" si="2"/>
        <v>#VALUE!</v>
      </c>
      <c r="M19" s="267"/>
      <c r="N19" s="241" t="str">
        <f t="shared" si="3"/>
        <v>ok</v>
      </c>
    </row>
    <row r="20" spans="2:14" ht="14.5" x14ac:dyDescent="0.3">
      <c r="B20" s="302"/>
      <c r="C20" s="303"/>
      <c r="D20" s="304"/>
      <c r="E20" s="304"/>
      <c r="F20" s="304"/>
      <c r="G20" s="304"/>
      <c r="H20" s="304"/>
      <c r="I20" s="304"/>
      <c r="J20" s="304"/>
      <c r="K20" s="246">
        <f t="shared" si="1"/>
        <v>0</v>
      </c>
      <c r="L20" s="245" t="e">
        <f t="shared" si="2"/>
        <v>#VALUE!</v>
      </c>
      <c r="M20" s="267"/>
      <c r="N20" s="241" t="str">
        <f t="shared" si="3"/>
        <v>ok</v>
      </c>
    </row>
    <row r="21" spans="2:14" ht="14.5" x14ac:dyDescent="0.3">
      <c r="B21" s="302"/>
      <c r="C21" s="303"/>
      <c r="D21" s="304"/>
      <c r="E21" s="304"/>
      <c r="F21" s="304"/>
      <c r="G21" s="304"/>
      <c r="H21" s="304"/>
      <c r="I21" s="304"/>
      <c r="J21" s="304"/>
      <c r="K21" s="246">
        <f t="shared" si="1"/>
        <v>0</v>
      </c>
      <c r="L21" s="245" t="e">
        <f t="shared" si="2"/>
        <v>#VALUE!</v>
      </c>
      <c r="M21" s="267"/>
      <c r="N21" s="241" t="str">
        <f t="shared" si="3"/>
        <v>ok</v>
      </c>
    </row>
    <row r="22" spans="2:14" ht="14.5" x14ac:dyDescent="0.3">
      <c r="B22" s="302"/>
      <c r="C22" s="303"/>
      <c r="D22" s="304"/>
      <c r="E22" s="304"/>
      <c r="F22" s="304"/>
      <c r="G22" s="304"/>
      <c r="H22" s="304"/>
      <c r="I22" s="304"/>
      <c r="J22" s="304"/>
      <c r="K22" s="246">
        <f t="shared" si="1"/>
        <v>0</v>
      </c>
      <c r="L22" s="245" t="e">
        <f t="shared" si="2"/>
        <v>#VALUE!</v>
      </c>
      <c r="M22" s="267"/>
      <c r="N22" s="241" t="str">
        <f t="shared" si="3"/>
        <v>ok</v>
      </c>
    </row>
    <row r="23" spans="2:14" ht="14.5" x14ac:dyDescent="0.3">
      <c r="B23" s="302"/>
      <c r="C23" s="303"/>
      <c r="D23" s="304"/>
      <c r="E23" s="304"/>
      <c r="F23" s="304"/>
      <c r="G23" s="304"/>
      <c r="H23" s="304"/>
      <c r="I23" s="304"/>
      <c r="J23" s="304"/>
      <c r="K23" s="246">
        <f>SUM(D23:J23)</f>
        <v>0</v>
      </c>
      <c r="L23" s="245" t="e">
        <f>SUM(D23:E23)*$C$12</f>
        <v>#VALUE!</v>
      </c>
      <c r="M23" s="267"/>
      <c r="N23" s="241" t="str">
        <f t="shared" si="0"/>
        <v>ok</v>
      </c>
    </row>
    <row r="24" spans="2:14" ht="14.5" x14ac:dyDescent="0.3">
      <c r="B24" s="302"/>
      <c r="C24" s="303"/>
      <c r="D24" s="304"/>
      <c r="E24" s="304"/>
      <c r="F24" s="304"/>
      <c r="G24" s="304"/>
      <c r="H24" s="304"/>
      <c r="I24" s="304"/>
      <c r="J24" s="304"/>
      <c r="K24" s="246">
        <f>SUM(D24:J24)</f>
        <v>0</v>
      </c>
      <c r="L24" s="245" t="e">
        <f>SUM(D24:E24)*$C$12</f>
        <v>#VALUE!</v>
      </c>
      <c r="M24" s="267"/>
      <c r="N24" s="241" t="str">
        <f t="shared" si="0"/>
        <v>ok</v>
      </c>
    </row>
    <row r="25" spans="2:14" ht="15" thickBot="1" x14ac:dyDescent="0.35">
      <c r="B25" s="248"/>
      <c r="C25" s="264"/>
      <c r="D25" s="249"/>
      <c r="E25" s="249"/>
      <c r="F25" s="249"/>
      <c r="G25" s="249"/>
      <c r="H25" s="249"/>
      <c r="I25" s="249"/>
      <c r="J25" s="249"/>
      <c r="K25" s="250">
        <f>SUM(D25:J25)</f>
        <v>0</v>
      </c>
      <c r="L25" s="251" t="e">
        <f>SUM(D25:E25)*$C$12</f>
        <v>#VALUE!</v>
      </c>
      <c r="M25" s="267"/>
      <c r="N25" s="252" t="str">
        <f t="shared" si="0"/>
        <v>ok</v>
      </c>
    </row>
    <row r="26" spans="2:14" ht="13" thickTop="1" x14ac:dyDescent="0.25">
      <c r="L26" s="254" t="s">
        <v>5</v>
      </c>
      <c r="M26" s="255">
        <f>SUM(M16:M25)</f>
        <v>0</v>
      </c>
      <c r="N26" s="253"/>
    </row>
    <row r="28" spans="2:14" ht="13.5" thickBot="1" x14ac:dyDescent="0.35">
      <c r="B28" s="504" t="s">
        <v>465</v>
      </c>
      <c r="C28" s="505"/>
    </row>
    <row r="29" spans="2:14" ht="29.5" thickTop="1" x14ac:dyDescent="0.25">
      <c r="B29" s="265" t="s">
        <v>229</v>
      </c>
      <c r="C29" s="266" t="s">
        <v>239</v>
      </c>
      <c r="D29" s="242" t="s">
        <v>217</v>
      </c>
      <c r="E29" s="242" t="s">
        <v>218</v>
      </c>
      <c r="F29" s="242" t="s">
        <v>219</v>
      </c>
      <c r="G29" s="242" t="s">
        <v>220</v>
      </c>
      <c r="H29" s="242" t="s">
        <v>221</v>
      </c>
      <c r="I29" s="242" t="s">
        <v>38</v>
      </c>
      <c r="J29" s="242" t="s">
        <v>222</v>
      </c>
      <c r="K29" s="242" t="s">
        <v>223</v>
      </c>
      <c r="L29" s="242" t="s">
        <v>558</v>
      </c>
      <c r="M29" s="242" t="s">
        <v>266</v>
      </c>
      <c r="N29" s="243" t="s">
        <v>240</v>
      </c>
    </row>
    <row r="30" spans="2:14" ht="14.5" x14ac:dyDescent="0.3">
      <c r="B30" s="239" t="s">
        <v>243</v>
      </c>
      <c r="C30" s="263"/>
      <c r="D30" s="240">
        <v>0.3</v>
      </c>
      <c r="E30" s="240">
        <v>0.1</v>
      </c>
      <c r="F30" s="240">
        <v>0.3</v>
      </c>
      <c r="G30" s="240">
        <v>0.2</v>
      </c>
      <c r="H30" s="240">
        <v>0.1</v>
      </c>
      <c r="I30" s="240">
        <v>0</v>
      </c>
      <c r="J30" s="240">
        <v>0</v>
      </c>
      <c r="K30" s="246">
        <f>SUM(D30:J30)</f>
        <v>0.99999999999999989</v>
      </c>
      <c r="L30" s="245" t="e">
        <f>SUM(D30:E30)*$C$12</f>
        <v>#VALUE!</v>
      </c>
      <c r="M30" s="267"/>
      <c r="N30" s="241" t="str">
        <f>IF(OR(K30=100%, K30=0%),"ok","check")</f>
        <v>ok</v>
      </c>
    </row>
    <row r="31" spans="2:14" ht="14.5" x14ac:dyDescent="0.3">
      <c r="B31" s="302" t="s">
        <v>244</v>
      </c>
      <c r="C31" s="263"/>
      <c r="D31" s="240">
        <v>0.4</v>
      </c>
      <c r="E31" s="240">
        <v>0.2</v>
      </c>
      <c r="F31" s="240">
        <v>0.3</v>
      </c>
      <c r="G31" s="240">
        <v>0.1</v>
      </c>
      <c r="H31" s="240">
        <v>0</v>
      </c>
      <c r="I31" s="240">
        <v>0</v>
      </c>
      <c r="J31" s="240">
        <v>0</v>
      </c>
      <c r="K31" s="246">
        <f>SUM(D31:J31)</f>
        <v>1.0000000000000002</v>
      </c>
      <c r="L31" s="245" t="e">
        <f>SUM(D31:E31)*$C$12</f>
        <v>#VALUE!</v>
      </c>
      <c r="M31" s="267"/>
      <c r="N31" s="241" t="str">
        <f t="shared" ref="N31:N39" si="4">IF(OR(K31=100%, K31=0%),"ok","check")</f>
        <v>ok</v>
      </c>
    </row>
    <row r="32" spans="2:14" ht="14.5" x14ac:dyDescent="0.3">
      <c r="B32" s="302"/>
      <c r="C32" s="303"/>
      <c r="D32" s="304"/>
      <c r="E32" s="304"/>
      <c r="F32" s="304"/>
      <c r="G32" s="304"/>
      <c r="H32" s="304"/>
      <c r="I32" s="304"/>
      <c r="J32" s="304"/>
      <c r="K32" s="246">
        <f t="shared" ref="K32:K36" si="5">SUM(D32:J32)</f>
        <v>0</v>
      </c>
      <c r="L32" s="245" t="e">
        <f t="shared" ref="L32:L36" si="6">SUM(D32:E32)*$C$12</f>
        <v>#VALUE!</v>
      </c>
      <c r="M32" s="267"/>
      <c r="N32" s="241" t="str">
        <f t="shared" ref="N32:N36" si="7">IF(OR(K32=100%, K32=0%),"ok","check")</f>
        <v>ok</v>
      </c>
    </row>
    <row r="33" spans="2:14" ht="14.5" x14ac:dyDescent="0.3">
      <c r="B33" s="302"/>
      <c r="C33" s="303"/>
      <c r="D33" s="304"/>
      <c r="E33" s="304"/>
      <c r="F33" s="304"/>
      <c r="G33" s="304"/>
      <c r="H33" s="304"/>
      <c r="I33" s="304"/>
      <c r="J33" s="304"/>
      <c r="K33" s="246">
        <f t="shared" si="5"/>
        <v>0</v>
      </c>
      <c r="L33" s="245" t="e">
        <f t="shared" si="6"/>
        <v>#VALUE!</v>
      </c>
      <c r="M33" s="267"/>
      <c r="N33" s="241" t="str">
        <f t="shared" si="7"/>
        <v>ok</v>
      </c>
    </row>
    <row r="34" spans="2:14" ht="14.5" x14ac:dyDescent="0.3">
      <c r="B34" s="302"/>
      <c r="C34" s="303"/>
      <c r="D34" s="304"/>
      <c r="E34" s="304"/>
      <c r="F34" s="304"/>
      <c r="G34" s="304"/>
      <c r="H34" s="304"/>
      <c r="I34" s="304"/>
      <c r="J34" s="304"/>
      <c r="K34" s="246">
        <f t="shared" si="5"/>
        <v>0</v>
      </c>
      <c r="L34" s="245" t="e">
        <f t="shared" si="6"/>
        <v>#VALUE!</v>
      </c>
      <c r="M34" s="267"/>
      <c r="N34" s="241" t="str">
        <f t="shared" si="7"/>
        <v>ok</v>
      </c>
    </row>
    <row r="35" spans="2:14" ht="14.5" x14ac:dyDescent="0.3">
      <c r="B35" s="302"/>
      <c r="C35" s="303"/>
      <c r="D35" s="304"/>
      <c r="E35" s="304"/>
      <c r="F35" s="304"/>
      <c r="G35" s="304"/>
      <c r="H35" s="304"/>
      <c r="I35" s="304"/>
      <c r="J35" s="304"/>
      <c r="K35" s="246">
        <f t="shared" si="5"/>
        <v>0</v>
      </c>
      <c r="L35" s="245" t="e">
        <f t="shared" si="6"/>
        <v>#VALUE!</v>
      </c>
      <c r="M35" s="267"/>
      <c r="N35" s="241" t="str">
        <f t="shared" si="7"/>
        <v>ok</v>
      </c>
    </row>
    <row r="36" spans="2:14" ht="14.5" x14ac:dyDescent="0.3">
      <c r="B36" s="302"/>
      <c r="C36" s="303"/>
      <c r="D36" s="304"/>
      <c r="E36" s="304"/>
      <c r="F36" s="304"/>
      <c r="G36" s="304"/>
      <c r="H36" s="304"/>
      <c r="I36" s="304"/>
      <c r="J36" s="304"/>
      <c r="K36" s="246">
        <f t="shared" si="5"/>
        <v>0</v>
      </c>
      <c r="L36" s="245" t="e">
        <f t="shared" si="6"/>
        <v>#VALUE!</v>
      </c>
      <c r="M36" s="267"/>
      <c r="N36" s="241" t="str">
        <f t="shared" si="7"/>
        <v>ok</v>
      </c>
    </row>
    <row r="37" spans="2:14" ht="14.5" x14ac:dyDescent="0.3">
      <c r="B37" s="302"/>
      <c r="C37" s="303"/>
      <c r="D37" s="304"/>
      <c r="E37" s="304"/>
      <c r="F37" s="304"/>
      <c r="G37" s="304"/>
      <c r="H37" s="304"/>
      <c r="I37" s="304"/>
      <c r="J37" s="304"/>
      <c r="K37" s="246">
        <f>SUM(D37:J37)</f>
        <v>0</v>
      </c>
      <c r="L37" s="245" t="e">
        <f>SUM(D37:E37)*$C$12</f>
        <v>#VALUE!</v>
      </c>
      <c r="M37" s="267"/>
      <c r="N37" s="241" t="str">
        <f t="shared" si="4"/>
        <v>ok</v>
      </c>
    </row>
    <row r="38" spans="2:14" ht="14.5" x14ac:dyDescent="0.3">
      <c r="B38" s="302"/>
      <c r="C38" s="303"/>
      <c r="D38" s="304"/>
      <c r="E38" s="304"/>
      <c r="F38" s="304"/>
      <c r="G38" s="304"/>
      <c r="H38" s="304"/>
      <c r="I38" s="304"/>
      <c r="J38" s="304"/>
      <c r="K38" s="246">
        <f>SUM(D38:J38)</f>
        <v>0</v>
      </c>
      <c r="L38" s="245" t="e">
        <f>SUM(D38:E38)*$C$12</f>
        <v>#VALUE!</v>
      </c>
      <c r="M38" s="267"/>
      <c r="N38" s="241" t="str">
        <f t="shared" si="4"/>
        <v>ok</v>
      </c>
    </row>
    <row r="39" spans="2:14" ht="15" thickBot="1" x14ac:dyDescent="0.35">
      <c r="B39" s="248"/>
      <c r="C39" s="264"/>
      <c r="D39" s="249"/>
      <c r="E39" s="249"/>
      <c r="F39" s="249"/>
      <c r="G39" s="249"/>
      <c r="H39" s="249"/>
      <c r="I39" s="249"/>
      <c r="J39" s="249"/>
      <c r="K39" s="250">
        <f>SUM(D39:J39)</f>
        <v>0</v>
      </c>
      <c r="L39" s="251" t="e">
        <f>SUM(D39:E39)*$C$12</f>
        <v>#VALUE!</v>
      </c>
      <c r="M39" s="267"/>
      <c r="N39" s="252" t="str">
        <f t="shared" si="4"/>
        <v>ok</v>
      </c>
    </row>
    <row r="40" spans="2:14" ht="13" thickTop="1" x14ac:dyDescent="0.25">
      <c r="L40" s="254" t="s">
        <v>5</v>
      </c>
      <c r="M40" s="255">
        <f>SUM(M30:M39)</f>
        <v>0</v>
      </c>
    </row>
  </sheetData>
  <conditionalFormatting sqref="N16:N25">
    <cfRule type="containsText" dxfId="3" priority="1" operator="containsText" text="check">
      <formula>NOT(ISERROR(SEARCH("check",N16)))</formula>
    </cfRule>
  </conditionalFormatting>
  <conditionalFormatting sqref="N30:N39">
    <cfRule type="containsText" dxfId="2" priority="13" operator="containsText" text="check">
      <formula>NOT(ISERROR(SEARCH("check",N30)))</formula>
    </cfRule>
  </conditionalFormatting>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7" tint="0.59999389629810485"/>
  </sheetPr>
  <dimension ref="A1:X122"/>
  <sheetViews>
    <sheetView showGridLines="0" zoomScale="85" zoomScaleNormal="85" workbookViewId="0">
      <selection activeCell="AD11" sqref="AD11"/>
    </sheetView>
  </sheetViews>
  <sheetFormatPr defaultColWidth="9.1796875" defaultRowHeight="12.5" x14ac:dyDescent="0.25"/>
  <cols>
    <col min="1" max="1" width="10" customWidth="1"/>
    <col min="2" max="2" width="6.81640625" customWidth="1"/>
    <col min="3" max="5" width="9.1796875" customWidth="1"/>
    <col min="6" max="6" width="6.81640625" customWidth="1"/>
    <col min="15" max="15" width="9.1796875" customWidth="1"/>
    <col min="16" max="16" width="6.81640625" customWidth="1"/>
  </cols>
  <sheetData>
    <row r="1" spans="1:24" ht="13.5" customHeight="1" x14ac:dyDescent="0.3">
      <c r="A1" s="16" t="s">
        <v>247</v>
      </c>
      <c r="B1" s="16"/>
      <c r="C1" s="16"/>
      <c r="D1" s="16"/>
      <c r="E1" s="16"/>
    </row>
    <row r="2" spans="1:24" ht="18" x14ac:dyDescent="0.4">
      <c r="N2" s="262" t="s">
        <v>469</v>
      </c>
    </row>
    <row r="3" spans="1:24" ht="13.5" customHeight="1" x14ac:dyDescent="0.25">
      <c r="A3" s="15" t="s">
        <v>258</v>
      </c>
    </row>
    <row r="4" spans="1:24" ht="13.5" customHeight="1" x14ac:dyDescent="0.25">
      <c r="A4" s="15" t="s">
        <v>514</v>
      </c>
      <c r="B4" s="15"/>
      <c r="C4" s="15"/>
      <c r="D4" s="15"/>
      <c r="E4" s="15"/>
    </row>
    <row r="5" spans="1:24" ht="13.5" customHeight="1" x14ac:dyDescent="0.25">
      <c r="A5" s="15" t="s">
        <v>515</v>
      </c>
      <c r="B5" s="15"/>
      <c r="C5" s="15"/>
      <c r="D5" s="15"/>
      <c r="E5" s="15"/>
    </row>
    <row r="6" spans="1:24" ht="13.5" customHeight="1" x14ac:dyDescent="0.25">
      <c r="A6" s="15" t="s">
        <v>246</v>
      </c>
      <c r="B6" s="15"/>
      <c r="C6" s="15"/>
      <c r="D6" s="15"/>
      <c r="E6" s="15"/>
    </row>
    <row r="7" spans="1:24" ht="13.5" customHeight="1" x14ac:dyDescent="0.25">
      <c r="A7" s="15"/>
      <c r="B7" s="15"/>
      <c r="C7" s="15"/>
      <c r="D7" s="15"/>
      <c r="E7" s="15"/>
    </row>
    <row r="8" spans="1:24" ht="13.5" customHeight="1" x14ac:dyDescent="0.25">
      <c r="A8" s="300"/>
      <c r="B8" s="15"/>
      <c r="C8" s="15"/>
      <c r="D8" s="15"/>
      <c r="E8" s="15"/>
    </row>
    <row r="9" spans="1:24" x14ac:dyDescent="0.25">
      <c r="A9" s="300"/>
      <c r="B9" s="15"/>
      <c r="C9" s="15"/>
      <c r="D9" s="15"/>
      <c r="E9" s="15"/>
    </row>
    <row r="10" spans="1:24" ht="13.5" customHeight="1" x14ac:dyDescent="0.3">
      <c r="A10" s="300"/>
      <c r="B10" s="15"/>
      <c r="C10" s="15"/>
      <c r="D10" s="15"/>
      <c r="E10" s="15"/>
      <c r="G10" s="282" t="s">
        <v>248</v>
      </c>
      <c r="Q10" s="282" t="s">
        <v>249</v>
      </c>
    </row>
    <row r="11" spans="1:24" ht="13.5" customHeight="1" x14ac:dyDescent="0.3">
      <c r="A11" s="300"/>
      <c r="B11" s="15"/>
      <c r="C11" s="15"/>
      <c r="D11" s="15"/>
      <c r="E11" s="15"/>
      <c r="G11" s="507" t="s">
        <v>454</v>
      </c>
      <c r="H11" s="507" t="s">
        <v>454</v>
      </c>
      <c r="I11" s="507" t="s">
        <v>466</v>
      </c>
      <c r="J11" s="507" t="s">
        <v>466</v>
      </c>
      <c r="K11" s="507" t="s">
        <v>467</v>
      </c>
      <c r="L11" s="507" t="s">
        <v>467</v>
      </c>
      <c r="M11" s="507" t="s">
        <v>468</v>
      </c>
      <c r="N11" s="507" t="s">
        <v>468</v>
      </c>
      <c r="O11" s="58"/>
      <c r="P11" s="58"/>
      <c r="Q11" s="507" t="s">
        <v>454</v>
      </c>
      <c r="R11" s="507" t="s">
        <v>454</v>
      </c>
      <c r="S11" s="507" t="s">
        <v>466</v>
      </c>
      <c r="T11" s="507" t="s">
        <v>466</v>
      </c>
      <c r="U11" s="507" t="s">
        <v>467</v>
      </c>
      <c r="V11" s="507" t="s">
        <v>467</v>
      </c>
      <c r="W11" s="507" t="s">
        <v>468</v>
      </c>
      <c r="X11" s="507" t="s">
        <v>468</v>
      </c>
    </row>
    <row r="12" spans="1:24" s="58" customFormat="1" ht="13.5" customHeight="1" x14ac:dyDescent="0.3">
      <c r="C12" s="261"/>
      <c r="D12" s="261"/>
      <c r="E12" s="261"/>
      <c r="G12" s="508" t="s">
        <v>396</v>
      </c>
      <c r="H12" s="509"/>
      <c r="I12" s="509"/>
      <c r="J12" s="509"/>
      <c r="K12" s="509"/>
      <c r="L12" s="509"/>
      <c r="M12" s="509"/>
      <c r="N12" s="509"/>
      <c r="Q12" s="508" t="s">
        <v>396</v>
      </c>
      <c r="R12" s="509"/>
      <c r="S12" s="509"/>
      <c r="T12" s="509"/>
      <c r="U12" s="509"/>
      <c r="V12" s="509"/>
      <c r="W12" s="509"/>
      <c r="X12" s="509"/>
    </row>
    <row r="13" spans="1:24" s="58" customFormat="1" ht="13.5" customHeight="1" x14ac:dyDescent="0.3">
      <c r="A13" s="16" t="s">
        <v>257</v>
      </c>
      <c r="C13" s="261"/>
      <c r="D13" s="261"/>
      <c r="G13" s="275" t="s">
        <v>241</v>
      </c>
      <c r="H13" s="275" t="s">
        <v>242</v>
      </c>
      <c r="I13" s="275" t="s">
        <v>241</v>
      </c>
      <c r="J13" s="275" t="s">
        <v>242</v>
      </c>
      <c r="K13" s="275" t="s">
        <v>241</v>
      </c>
      <c r="L13" s="275" t="s">
        <v>242</v>
      </c>
      <c r="M13" s="275" t="s">
        <v>241</v>
      </c>
      <c r="N13" s="275" t="s">
        <v>242</v>
      </c>
      <c r="Q13" s="275" t="s">
        <v>243</v>
      </c>
      <c r="R13" s="275" t="s">
        <v>244</v>
      </c>
      <c r="S13" s="275" t="s">
        <v>243</v>
      </c>
      <c r="T13" s="275" t="s">
        <v>244</v>
      </c>
      <c r="U13" s="275" t="s">
        <v>243</v>
      </c>
      <c r="V13" s="275" t="s">
        <v>244</v>
      </c>
      <c r="W13" s="275" t="s">
        <v>243</v>
      </c>
      <c r="X13" s="275" t="s">
        <v>244</v>
      </c>
    </row>
    <row r="14" spans="1:24" s="58" customFormat="1" ht="13.5" customHeight="1" x14ac:dyDescent="0.3">
      <c r="A14" s="16" t="s">
        <v>251</v>
      </c>
      <c r="C14" s="261"/>
      <c r="D14" s="261"/>
      <c r="E14" s="237"/>
      <c r="G14" s="275"/>
      <c r="H14" s="275"/>
      <c r="I14" s="275"/>
      <c r="J14" s="275"/>
      <c r="K14" s="275"/>
      <c r="L14" s="275"/>
      <c r="M14" s="275"/>
      <c r="N14" s="275"/>
      <c r="Q14" s="275"/>
      <c r="R14" s="275"/>
      <c r="S14" s="275"/>
      <c r="T14" s="275"/>
      <c r="U14" s="275"/>
      <c r="V14" s="275"/>
      <c r="W14" s="275"/>
      <c r="X14" s="275"/>
    </row>
    <row r="15" spans="1:24" ht="13.5" customHeight="1" x14ac:dyDescent="0.3">
      <c r="A15" s="280" t="s">
        <v>252</v>
      </c>
      <c r="B15" s="58"/>
      <c r="C15" s="261"/>
      <c r="D15" s="261"/>
      <c r="G15" s="276"/>
      <c r="H15" s="276"/>
      <c r="I15" s="276"/>
      <c r="J15" s="276"/>
      <c r="K15" s="276"/>
      <c r="L15" s="276"/>
      <c r="M15" s="276"/>
      <c r="N15" s="276"/>
      <c r="Q15" s="276"/>
      <c r="R15" s="276"/>
      <c r="S15" s="276"/>
      <c r="T15" s="276"/>
      <c r="U15" s="276"/>
      <c r="V15" s="276"/>
      <c r="W15" s="276"/>
      <c r="X15" s="276"/>
    </row>
    <row r="16" spans="1:24" ht="13.5" customHeight="1" x14ac:dyDescent="0.3">
      <c r="A16" s="280" t="s">
        <v>253</v>
      </c>
      <c r="B16" s="58"/>
      <c r="C16" s="261"/>
      <c r="D16" s="261"/>
      <c r="G16" s="276"/>
      <c r="H16" s="276"/>
      <c r="I16" s="276"/>
      <c r="J16" s="276"/>
      <c r="K16" s="276"/>
      <c r="L16" s="276"/>
      <c r="M16" s="276"/>
      <c r="N16" s="276"/>
      <c r="Q16" s="276"/>
      <c r="R16" s="276"/>
      <c r="S16" s="276"/>
      <c r="T16" s="276"/>
      <c r="U16" s="276"/>
      <c r="V16" s="276"/>
      <c r="W16" s="276"/>
      <c r="X16" s="276"/>
    </row>
    <row r="17" spans="1:24" s="58" customFormat="1" ht="13.5" customHeight="1" x14ac:dyDescent="0.3">
      <c r="A17" s="280" t="s">
        <v>245</v>
      </c>
      <c r="C17" s="261"/>
      <c r="D17" s="261"/>
      <c r="G17" s="80"/>
      <c r="H17" s="80"/>
      <c r="I17" s="80"/>
      <c r="J17" s="80"/>
      <c r="K17" s="80"/>
      <c r="L17" s="80"/>
      <c r="M17" s="80"/>
      <c r="N17" s="80"/>
      <c r="Q17" s="80"/>
      <c r="R17" s="80"/>
      <c r="S17" s="80"/>
      <c r="T17" s="80"/>
      <c r="U17" s="80"/>
      <c r="V17" s="80"/>
      <c r="W17" s="80"/>
      <c r="X17" s="80"/>
    </row>
    <row r="18" spans="1:24" ht="13.5" customHeight="1" x14ac:dyDescent="0.3">
      <c r="A18" s="16" t="s">
        <v>254</v>
      </c>
      <c r="B18" s="58"/>
      <c r="C18" s="261"/>
      <c r="D18" s="261"/>
      <c r="G18" s="275"/>
      <c r="H18" s="275"/>
      <c r="I18" s="275"/>
      <c r="J18" s="275"/>
      <c r="K18" s="275"/>
      <c r="L18" s="275"/>
      <c r="M18" s="275"/>
      <c r="N18" s="275"/>
      <c r="Q18" s="275"/>
      <c r="R18" s="275"/>
      <c r="S18" s="275"/>
      <c r="T18" s="275"/>
      <c r="U18" s="275"/>
      <c r="V18" s="275"/>
      <c r="W18" s="275"/>
      <c r="X18" s="275"/>
    </row>
    <row r="19" spans="1:24" ht="13.5" customHeight="1" x14ac:dyDescent="0.3">
      <c r="A19" s="16" t="s">
        <v>255</v>
      </c>
      <c r="B19" s="58"/>
      <c r="C19" s="261"/>
      <c r="D19" s="261"/>
      <c r="G19" s="277"/>
      <c r="H19" s="277"/>
      <c r="I19" s="277"/>
      <c r="J19" s="277"/>
      <c r="K19" s="277"/>
      <c r="L19" s="277"/>
      <c r="M19" s="277"/>
      <c r="N19" s="277"/>
      <c r="Q19" s="277"/>
      <c r="R19" s="277"/>
      <c r="S19" s="277"/>
      <c r="T19" s="277"/>
      <c r="U19" s="277"/>
      <c r="V19" s="277"/>
      <c r="W19" s="277"/>
      <c r="X19" s="277"/>
    </row>
    <row r="20" spans="1:24" ht="13.5" customHeight="1" x14ac:dyDescent="0.3">
      <c r="A20" s="16" t="s">
        <v>256</v>
      </c>
      <c r="B20" s="58"/>
      <c r="C20" s="261"/>
      <c r="D20" s="261"/>
      <c r="G20" s="278"/>
      <c r="H20" s="278"/>
      <c r="I20" s="278"/>
      <c r="J20" s="278"/>
      <c r="K20" s="278"/>
      <c r="L20" s="278"/>
      <c r="M20" s="278"/>
      <c r="N20" s="278"/>
      <c r="Q20" s="278"/>
      <c r="R20" s="278"/>
      <c r="S20" s="278"/>
      <c r="T20" s="278"/>
      <c r="U20" s="278"/>
      <c r="V20" s="278"/>
      <c r="W20" s="278"/>
      <c r="X20" s="278"/>
    </row>
    <row r="21" spans="1:24" ht="13.5" customHeight="1" x14ac:dyDescent="0.25">
      <c r="A21" s="15"/>
      <c r="G21" s="283"/>
      <c r="H21" s="283"/>
      <c r="I21" s="283"/>
      <c r="J21" s="283"/>
      <c r="K21" s="283"/>
      <c r="L21" s="283"/>
      <c r="M21" s="283"/>
      <c r="N21" s="283"/>
      <c r="Q21" s="283"/>
      <c r="R21" s="283"/>
      <c r="S21" s="283"/>
      <c r="T21" s="283"/>
      <c r="U21" s="283"/>
      <c r="V21" s="283"/>
      <c r="W21" s="283"/>
      <c r="X21" s="283"/>
    </row>
    <row r="22" spans="1:24" ht="13" x14ac:dyDescent="0.25">
      <c r="A22" s="15"/>
      <c r="G22" s="284" t="s">
        <v>212</v>
      </c>
      <c r="H22" s="284" t="s">
        <v>212</v>
      </c>
      <c r="I22" s="284" t="s">
        <v>212</v>
      </c>
      <c r="J22" s="284" t="s">
        <v>212</v>
      </c>
      <c r="K22" s="284" t="s">
        <v>212</v>
      </c>
      <c r="L22" s="284" t="s">
        <v>212</v>
      </c>
      <c r="M22" s="284" t="s">
        <v>212</v>
      </c>
      <c r="N22" s="284" t="s">
        <v>212</v>
      </c>
      <c r="Q22" s="284" t="s">
        <v>212</v>
      </c>
      <c r="R22" s="284" t="s">
        <v>212</v>
      </c>
      <c r="S22" s="284" t="s">
        <v>212</v>
      </c>
      <c r="T22" s="284" t="s">
        <v>212</v>
      </c>
      <c r="U22" s="284" t="s">
        <v>212</v>
      </c>
      <c r="V22" s="284" t="s">
        <v>212</v>
      </c>
      <c r="W22" s="284" t="s">
        <v>212</v>
      </c>
      <c r="X22" s="284" t="s">
        <v>212</v>
      </c>
    </row>
    <row r="23" spans="1:24" ht="13.5" customHeight="1" x14ac:dyDescent="0.3">
      <c r="F23" s="281">
        <v>1</v>
      </c>
      <c r="G23" s="279"/>
      <c r="H23" s="279"/>
      <c r="I23" s="279"/>
      <c r="J23" s="279"/>
      <c r="K23" s="279"/>
      <c r="L23" s="279"/>
      <c r="M23" s="279"/>
      <c r="N23" s="279"/>
      <c r="P23" s="281">
        <v>1</v>
      </c>
      <c r="Q23" s="279"/>
      <c r="R23" s="279"/>
      <c r="S23" s="279"/>
      <c r="T23" s="279"/>
      <c r="U23" s="279"/>
      <c r="V23" s="279"/>
      <c r="W23" s="279"/>
      <c r="X23" s="279"/>
    </row>
    <row r="24" spans="1:24" ht="13.5" customHeight="1" x14ac:dyDescent="0.3">
      <c r="F24" s="281">
        <v>2</v>
      </c>
      <c r="G24" s="279"/>
      <c r="H24" s="279"/>
      <c r="I24" s="279"/>
      <c r="J24" s="279"/>
      <c r="K24" s="279"/>
      <c r="L24" s="279"/>
      <c r="M24" s="279"/>
      <c r="N24" s="279"/>
      <c r="P24" s="281">
        <v>2</v>
      </c>
      <c r="Q24" s="279"/>
      <c r="R24" s="279"/>
      <c r="S24" s="279"/>
      <c r="T24" s="279"/>
      <c r="U24" s="279"/>
      <c r="V24" s="279"/>
      <c r="W24" s="279"/>
      <c r="X24" s="279"/>
    </row>
    <row r="25" spans="1:24" ht="13.5" customHeight="1" x14ac:dyDescent="0.3">
      <c r="F25" s="281">
        <v>3</v>
      </c>
      <c r="G25" s="279"/>
      <c r="H25" s="279"/>
      <c r="I25" s="279"/>
      <c r="J25" s="279"/>
      <c r="K25" s="279"/>
      <c r="L25" s="279"/>
      <c r="M25" s="279"/>
      <c r="N25" s="279"/>
      <c r="P25" s="281">
        <v>3</v>
      </c>
      <c r="Q25" s="279"/>
      <c r="R25" s="279"/>
      <c r="S25" s="279"/>
      <c r="T25" s="279"/>
      <c r="U25" s="279"/>
      <c r="V25" s="279"/>
      <c r="W25" s="279"/>
      <c r="X25" s="279"/>
    </row>
    <row r="26" spans="1:24" ht="13.5" customHeight="1" x14ac:dyDescent="0.3">
      <c r="F26" s="281">
        <v>4</v>
      </c>
      <c r="G26" s="279"/>
      <c r="H26" s="279"/>
      <c r="I26" s="279"/>
      <c r="J26" s="279"/>
      <c r="K26" s="279"/>
      <c r="L26" s="279"/>
      <c r="M26" s="279"/>
      <c r="N26" s="279"/>
      <c r="P26" s="281">
        <v>4</v>
      </c>
      <c r="Q26" s="279"/>
      <c r="R26" s="279"/>
      <c r="S26" s="279"/>
      <c r="T26" s="279"/>
      <c r="U26" s="279"/>
      <c r="V26" s="279"/>
      <c r="W26" s="279"/>
      <c r="X26" s="279"/>
    </row>
    <row r="27" spans="1:24" ht="13.5" customHeight="1" x14ac:dyDescent="0.3">
      <c r="F27" s="281">
        <v>5</v>
      </c>
      <c r="G27" s="279"/>
      <c r="H27" s="279"/>
      <c r="I27" s="279"/>
      <c r="J27" s="279"/>
      <c r="K27" s="279"/>
      <c r="L27" s="279"/>
      <c r="M27" s="279"/>
      <c r="N27" s="279"/>
      <c r="P27" s="281">
        <v>5</v>
      </c>
      <c r="Q27" s="279"/>
      <c r="R27" s="279"/>
      <c r="S27" s="279"/>
      <c r="T27" s="279"/>
      <c r="U27" s="279"/>
      <c r="V27" s="279"/>
      <c r="W27" s="279"/>
      <c r="X27" s="279"/>
    </row>
    <row r="28" spans="1:24" ht="13.5" customHeight="1" x14ac:dyDescent="0.3">
      <c r="F28" s="281">
        <v>6</v>
      </c>
      <c r="G28" s="279"/>
      <c r="H28" s="279"/>
      <c r="I28" s="279"/>
      <c r="J28" s="279"/>
      <c r="K28" s="279"/>
      <c r="L28" s="279"/>
      <c r="M28" s="279"/>
      <c r="N28" s="279"/>
      <c r="P28" s="281">
        <v>6</v>
      </c>
      <c r="Q28" s="279"/>
      <c r="R28" s="279"/>
      <c r="S28" s="279"/>
      <c r="T28" s="279"/>
      <c r="U28" s="279"/>
      <c r="V28" s="279"/>
      <c r="W28" s="279"/>
      <c r="X28" s="279"/>
    </row>
    <row r="29" spans="1:24" ht="13.5" customHeight="1" x14ac:dyDescent="0.3">
      <c r="F29" s="281">
        <v>7</v>
      </c>
      <c r="G29" s="279"/>
      <c r="H29" s="279"/>
      <c r="I29" s="279"/>
      <c r="J29" s="279"/>
      <c r="K29" s="279"/>
      <c r="L29" s="279"/>
      <c r="M29" s="279"/>
      <c r="N29" s="279"/>
      <c r="P29" s="281">
        <v>7</v>
      </c>
      <c r="Q29" s="279"/>
      <c r="R29" s="279"/>
      <c r="S29" s="279"/>
      <c r="T29" s="279"/>
      <c r="U29" s="279"/>
      <c r="V29" s="279"/>
      <c r="W29" s="279"/>
      <c r="X29" s="279"/>
    </row>
    <row r="30" spans="1:24" ht="13.5" customHeight="1" x14ac:dyDescent="0.3">
      <c r="F30" s="281">
        <v>8</v>
      </c>
      <c r="G30" s="279"/>
      <c r="H30" s="279"/>
      <c r="I30" s="279"/>
      <c r="J30" s="279"/>
      <c r="K30" s="279"/>
      <c r="L30" s="279"/>
      <c r="M30" s="279"/>
      <c r="N30" s="279"/>
      <c r="P30" s="281">
        <v>8</v>
      </c>
      <c r="Q30" s="279"/>
      <c r="R30" s="279"/>
      <c r="S30" s="279"/>
      <c r="T30" s="279"/>
      <c r="U30" s="279"/>
      <c r="V30" s="279"/>
      <c r="W30" s="279"/>
      <c r="X30" s="279"/>
    </row>
    <row r="31" spans="1:24" ht="13.5" customHeight="1" x14ac:dyDescent="0.3">
      <c r="F31" s="281">
        <v>9</v>
      </c>
      <c r="G31" s="279"/>
      <c r="H31" s="279"/>
      <c r="I31" s="279"/>
      <c r="J31" s="279"/>
      <c r="K31" s="279"/>
      <c r="L31" s="279"/>
      <c r="M31" s="279"/>
      <c r="N31" s="279"/>
      <c r="P31" s="281">
        <v>9</v>
      </c>
      <c r="Q31" s="279"/>
      <c r="R31" s="279"/>
      <c r="S31" s="279"/>
      <c r="T31" s="279"/>
      <c r="U31" s="279"/>
      <c r="V31" s="279"/>
      <c r="W31" s="279"/>
      <c r="X31" s="279"/>
    </row>
    <row r="32" spans="1:24" ht="13.5" customHeight="1" x14ac:dyDescent="0.3">
      <c r="F32" s="281">
        <v>10</v>
      </c>
      <c r="G32" s="279"/>
      <c r="H32" s="279"/>
      <c r="I32" s="279"/>
      <c r="J32" s="279"/>
      <c r="K32" s="279"/>
      <c r="L32" s="279"/>
      <c r="M32" s="279"/>
      <c r="N32" s="279"/>
      <c r="P32" s="281">
        <v>10</v>
      </c>
      <c r="Q32" s="279"/>
      <c r="R32" s="279"/>
      <c r="S32" s="279"/>
      <c r="T32" s="279"/>
      <c r="U32" s="279"/>
      <c r="V32" s="279"/>
      <c r="W32" s="279"/>
      <c r="X32" s="279"/>
    </row>
    <row r="33" spans="6:24" ht="13.5" customHeight="1" x14ac:dyDescent="0.3">
      <c r="F33" s="281">
        <v>11</v>
      </c>
      <c r="G33" s="279"/>
      <c r="H33" s="279"/>
      <c r="I33" s="279"/>
      <c r="J33" s="279"/>
      <c r="K33" s="279"/>
      <c r="L33" s="279"/>
      <c r="M33" s="279"/>
      <c r="N33" s="279"/>
      <c r="P33" s="281">
        <v>11</v>
      </c>
      <c r="Q33" s="279"/>
      <c r="R33" s="279"/>
      <c r="S33" s="279"/>
      <c r="T33" s="279"/>
      <c r="U33" s="279"/>
      <c r="V33" s="279"/>
      <c r="W33" s="279"/>
      <c r="X33" s="279"/>
    </row>
    <row r="34" spans="6:24" ht="13.5" customHeight="1" x14ac:dyDescent="0.3">
      <c r="F34" s="281">
        <v>12</v>
      </c>
      <c r="G34" s="279"/>
      <c r="H34" s="279"/>
      <c r="I34" s="279"/>
      <c r="J34" s="279"/>
      <c r="K34" s="279"/>
      <c r="L34" s="279"/>
      <c r="M34" s="279"/>
      <c r="N34" s="279"/>
      <c r="P34" s="281">
        <v>12</v>
      </c>
      <c r="Q34" s="279"/>
      <c r="R34" s="279"/>
      <c r="S34" s="279"/>
      <c r="T34" s="279"/>
      <c r="U34" s="279"/>
      <c r="V34" s="279"/>
      <c r="W34" s="279"/>
      <c r="X34" s="279"/>
    </row>
    <row r="35" spans="6:24" ht="13.5" customHeight="1" x14ac:dyDescent="0.3">
      <c r="F35" s="281">
        <v>13</v>
      </c>
      <c r="G35" s="279"/>
      <c r="H35" s="279"/>
      <c r="I35" s="279"/>
      <c r="J35" s="279"/>
      <c r="K35" s="279"/>
      <c r="L35" s="279"/>
      <c r="M35" s="279"/>
      <c r="N35" s="279"/>
      <c r="P35" s="281">
        <v>13</v>
      </c>
      <c r="Q35" s="279"/>
      <c r="R35" s="279"/>
      <c r="S35" s="279"/>
      <c r="T35" s="279"/>
      <c r="U35" s="279"/>
      <c r="V35" s="279"/>
      <c r="W35" s="279"/>
      <c r="X35" s="279"/>
    </row>
    <row r="36" spans="6:24" ht="13.5" customHeight="1" x14ac:dyDescent="0.3">
      <c r="F36" s="281">
        <v>14</v>
      </c>
      <c r="G36" s="279"/>
      <c r="H36" s="279"/>
      <c r="I36" s="279"/>
      <c r="J36" s="279"/>
      <c r="K36" s="279"/>
      <c r="L36" s="279"/>
      <c r="M36" s="279"/>
      <c r="N36" s="279"/>
      <c r="P36" s="281">
        <v>14</v>
      </c>
      <c r="Q36" s="279"/>
      <c r="R36" s="279"/>
      <c r="S36" s="279"/>
      <c r="T36" s="279"/>
      <c r="U36" s="279"/>
      <c r="V36" s="279"/>
      <c r="W36" s="279"/>
      <c r="X36" s="279"/>
    </row>
    <row r="37" spans="6:24" ht="13.5" customHeight="1" x14ac:dyDescent="0.3">
      <c r="F37" s="281">
        <v>15</v>
      </c>
      <c r="G37" s="279"/>
      <c r="H37" s="279"/>
      <c r="I37" s="279"/>
      <c r="J37" s="279"/>
      <c r="K37" s="279"/>
      <c r="L37" s="279"/>
      <c r="M37" s="279"/>
      <c r="N37" s="279"/>
      <c r="P37" s="281">
        <v>15</v>
      </c>
      <c r="Q37" s="279"/>
      <c r="R37" s="279"/>
      <c r="S37" s="279"/>
      <c r="T37" s="279"/>
      <c r="U37" s="279"/>
      <c r="V37" s="279"/>
      <c r="W37" s="279"/>
      <c r="X37" s="279"/>
    </row>
    <row r="38" spans="6:24" ht="13.5" customHeight="1" x14ac:dyDescent="0.3">
      <c r="F38" s="281">
        <v>16</v>
      </c>
      <c r="G38" s="279"/>
      <c r="H38" s="279"/>
      <c r="I38" s="279"/>
      <c r="J38" s="279"/>
      <c r="K38" s="279"/>
      <c r="L38" s="279"/>
      <c r="M38" s="279"/>
      <c r="N38" s="279"/>
      <c r="P38" s="281">
        <v>16</v>
      </c>
      <c r="Q38" s="279"/>
      <c r="R38" s="279"/>
      <c r="S38" s="279"/>
      <c r="T38" s="279"/>
      <c r="U38" s="279"/>
      <c r="V38" s="279"/>
      <c r="W38" s="279"/>
      <c r="X38" s="279"/>
    </row>
    <row r="39" spans="6:24" ht="13.5" customHeight="1" x14ac:dyDescent="0.3">
      <c r="F39" s="281">
        <v>17</v>
      </c>
      <c r="G39" s="279"/>
      <c r="H39" s="279"/>
      <c r="I39" s="279"/>
      <c r="J39" s="279"/>
      <c r="K39" s="279"/>
      <c r="L39" s="279"/>
      <c r="M39" s="279"/>
      <c r="N39" s="279"/>
      <c r="P39" s="281">
        <v>17</v>
      </c>
      <c r="Q39" s="279"/>
      <c r="R39" s="279"/>
      <c r="S39" s="279"/>
      <c r="T39" s="279"/>
      <c r="U39" s="279"/>
      <c r="V39" s="279"/>
      <c r="W39" s="279"/>
      <c r="X39" s="279"/>
    </row>
    <row r="40" spans="6:24" ht="13.5" customHeight="1" x14ac:dyDescent="0.3">
      <c r="F40" s="281">
        <v>18</v>
      </c>
      <c r="G40" s="279"/>
      <c r="H40" s="279"/>
      <c r="I40" s="279"/>
      <c r="J40" s="279"/>
      <c r="K40" s="279"/>
      <c r="L40" s="279"/>
      <c r="M40" s="279"/>
      <c r="N40" s="279"/>
      <c r="P40" s="281">
        <v>18</v>
      </c>
      <c r="Q40" s="279"/>
      <c r="R40" s="279"/>
      <c r="S40" s="279"/>
      <c r="T40" s="279"/>
      <c r="U40" s="279"/>
      <c r="V40" s="279"/>
      <c r="W40" s="279"/>
      <c r="X40" s="279"/>
    </row>
    <row r="41" spans="6:24" ht="13.5" customHeight="1" x14ac:dyDescent="0.3">
      <c r="F41" s="281">
        <v>19</v>
      </c>
      <c r="G41" s="279"/>
      <c r="H41" s="279"/>
      <c r="I41" s="279"/>
      <c r="J41" s="279"/>
      <c r="K41" s="279"/>
      <c r="L41" s="279"/>
      <c r="M41" s="279"/>
      <c r="N41" s="279"/>
      <c r="P41" s="281">
        <v>19</v>
      </c>
      <c r="Q41" s="279"/>
      <c r="R41" s="279"/>
      <c r="S41" s="279"/>
      <c r="T41" s="279"/>
      <c r="U41" s="279"/>
      <c r="V41" s="279"/>
      <c r="W41" s="279"/>
      <c r="X41" s="279"/>
    </row>
    <row r="42" spans="6:24" ht="13.5" customHeight="1" x14ac:dyDescent="0.3">
      <c r="F42" s="281">
        <v>20</v>
      </c>
      <c r="G42" s="279"/>
      <c r="H42" s="279"/>
      <c r="I42" s="279"/>
      <c r="J42" s="279"/>
      <c r="K42" s="279"/>
      <c r="L42" s="279"/>
      <c r="M42" s="279"/>
      <c r="N42" s="279"/>
      <c r="P42" s="281">
        <v>20</v>
      </c>
      <c r="Q42" s="279"/>
      <c r="R42" s="279"/>
      <c r="S42" s="279"/>
      <c r="T42" s="279"/>
      <c r="U42" s="279"/>
      <c r="V42" s="279"/>
      <c r="W42" s="279"/>
      <c r="X42" s="279"/>
    </row>
    <row r="43" spans="6:24" ht="13.5" customHeight="1" x14ac:dyDescent="0.3">
      <c r="F43" s="281">
        <v>21</v>
      </c>
      <c r="G43" s="279"/>
      <c r="H43" s="279"/>
      <c r="I43" s="279"/>
      <c r="J43" s="279"/>
      <c r="K43" s="279"/>
      <c r="L43" s="279"/>
      <c r="M43" s="279"/>
      <c r="N43" s="279"/>
      <c r="P43" s="281">
        <v>21</v>
      </c>
      <c r="Q43" s="279"/>
      <c r="R43" s="279"/>
      <c r="S43" s="279"/>
      <c r="T43" s="279"/>
      <c r="U43" s="279"/>
      <c r="V43" s="279"/>
      <c r="W43" s="279"/>
      <c r="X43" s="279"/>
    </row>
    <row r="44" spans="6:24" ht="13.5" customHeight="1" x14ac:dyDescent="0.3">
      <c r="F44" s="281">
        <v>22</v>
      </c>
      <c r="G44" s="279"/>
      <c r="H44" s="279"/>
      <c r="I44" s="279"/>
      <c r="J44" s="279"/>
      <c r="K44" s="279"/>
      <c r="L44" s="279"/>
      <c r="M44" s="279"/>
      <c r="N44" s="279"/>
      <c r="P44" s="281">
        <v>22</v>
      </c>
      <c r="Q44" s="279"/>
      <c r="R44" s="279"/>
      <c r="S44" s="279"/>
      <c r="T44" s="279"/>
      <c r="U44" s="279"/>
      <c r="V44" s="279"/>
      <c r="W44" s="279"/>
      <c r="X44" s="279"/>
    </row>
    <row r="45" spans="6:24" ht="13.5" customHeight="1" x14ac:dyDescent="0.3">
      <c r="F45" s="281">
        <v>23</v>
      </c>
      <c r="G45" s="279"/>
      <c r="H45" s="279"/>
      <c r="I45" s="279"/>
      <c r="J45" s="279"/>
      <c r="K45" s="279"/>
      <c r="L45" s="279"/>
      <c r="M45" s="279"/>
      <c r="N45" s="279"/>
      <c r="P45" s="281">
        <v>23</v>
      </c>
      <c r="Q45" s="279"/>
      <c r="R45" s="279"/>
      <c r="S45" s="279"/>
      <c r="T45" s="279"/>
      <c r="U45" s="279"/>
      <c r="V45" s="279"/>
      <c r="W45" s="279"/>
      <c r="X45" s="279"/>
    </row>
    <row r="46" spans="6:24" ht="13.5" customHeight="1" x14ac:dyDescent="0.3">
      <c r="F46" s="281">
        <v>24</v>
      </c>
      <c r="G46" s="279"/>
      <c r="H46" s="279"/>
      <c r="I46" s="279"/>
      <c r="J46" s="279"/>
      <c r="K46" s="279"/>
      <c r="L46" s="279"/>
      <c r="M46" s="279"/>
      <c r="N46" s="279"/>
      <c r="P46" s="281">
        <v>24</v>
      </c>
      <c r="Q46" s="279"/>
      <c r="R46" s="279"/>
      <c r="S46" s="279"/>
      <c r="T46" s="279"/>
      <c r="U46" s="279"/>
      <c r="V46" s="279"/>
      <c r="W46" s="279"/>
      <c r="X46" s="279"/>
    </row>
    <row r="47" spans="6:24" ht="13.5" customHeight="1" x14ac:dyDescent="0.3">
      <c r="F47" s="281">
        <v>25</v>
      </c>
      <c r="G47" s="279"/>
      <c r="H47" s="279"/>
      <c r="I47" s="279"/>
      <c r="J47" s="279"/>
      <c r="K47" s="279"/>
      <c r="L47" s="279"/>
      <c r="M47" s="279"/>
      <c r="N47" s="279"/>
      <c r="P47" s="281">
        <v>25</v>
      </c>
      <c r="Q47" s="279"/>
      <c r="R47" s="279"/>
      <c r="S47" s="279"/>
      <c r="T47" s="279"/>
      <c r="U47" s="279"/>
      <c r="V47" s="279"/>
      <c r="W47" s="279"/>
      <c r="X47" s="279"/>
    </row>
    <row r="48" spans="6:24" ht="13.5" customHeight="1" x14ac:dyDescent="0.3">
      <c r="F48" s="281">
        <v>26</v>
      </c>
      <c r="G48" s="279"/>
      <c r="H48" s="279"/>
      <c r="I48" s="279"/>
      <c r="J48" s="279"/>
      <c r="K48" s="279"/>
      <c r="L48" s="279"/>
      <c r="M48" s="279"/>
      <c r="N48" s="279"/>
      <c r="P48" s="281">
        <v>26</v>
      </c>
      <c r="Q48" s="279"/>
      <c r="R48" s="279"/>
      <c r="S48" s="279"/>
      <c r="T48" s="279"/>
      <c r="U48" s="279"/>
      <c r="V48" s="279"/>
      <c r="W48" s="279"/>
      <c r="X48" s="279"/>
    </row>
    <row r="49" spans="6:24" ht="13.5" customHeight="1" x14ac:dyDescent="0.3">
      <c r="F49" s="281">
        <v>27</v>
      </c>
      <c r="G49" s="279"/>
      <c r="H49" s="279"/>
      <c r="I49" s="279"/>
      <c r="J49" s="279"/>
      <c r="K49" s="279"/>
      <c r="L49" s="279"/>
      <c r="M49" s="279"/>
      <c r="N49" s="279"/>
      <c r="P49" s="281">
        <v>27</v>
      </c>
      <c r="Q49" s="279"/>
      <c r="R49" s="279"/>
      <c r="S49" s="279"/>
      <c r="T49" s="279"/>
      <c r="U49" s="279"/>
      <c r="V49" s="279"/>
      <c r="W49" s="279"/>
      <c r="X49" s="279"/>
    </row>
    <row r="50" spans="6:24" ht="13.5" customHeight="1" x14ac:dyDescent="0.3">
      <c r="F50" s="281">
        <v>28</v>
      </c>
      <c r="G50" s="279"/>
      <c r="H50" s="279"/>
      <c r="I50" s="279"/>
      <c r="J50" s="279"/>
      <c r="K50" s="279"/>
      <c r="L50" s="279"/>
      <c r="M50" s="279"/>
      <c r="N50" s="279"/>
      <c r="P50" s="281">
        <v>28</v>
      </c>
      <c r="Q50" s="279"/>
      <c r="R50" s="279"/>
      <c r="S50" s="279"/>
      <c r="T50" s="279"/>
      <c r="U50" s="279"/>
      <c r="V50" s="279"/>
      <c r="W50" s="279"/>
      <c r="X50" s="279"/>
    </row>
    <row r="51" spans="6:24" ht="13.5" customHeight="1" x14ac:dyDescent="0.3">
      <c r="F51" s="281">
        <v>29</v>
      </c>
      <c r="G51" s="279"/>
      <c r="H51" s="279"/>
      <c r="I51" s="279"/>
      <c r="J51" s="279"/>
      <c r="K51" s="279"/>
      <c r="L51" s="279"/>
      <c r="M51" s="279"/>
      <c r="N51" s="279"/>
      <c r="P51" s="281">
        <v>29</v>
      </c>
      <c r="Q51" s="279"/>
      <c r="R51" s="279"/>
      <c r="S51" s="279"/>
      <c r="T51" s="279"/>
      <c r="U51" s="279"/>
      <c r="V51" s="279"/>
      <c r="W51" s="279"/>
      <c r="X51" s="279"/>
    </row>
    <row r="52" spans="6:24" ht="13.5" customHeight="1" x14ac:dyDescent="0.3">
      <c r="F52" s="281">
        <v>30</v>
      </c>
      <c r="G52" s="279"/>
      <c r="H52" s="279"/>
      <c r="I52" s="279"/>
      <c r="J52" s="279"/>
      <c r="K52" s="279"/>
      <c r="L52" s="279"/>
      <c r="M52" s="279"/>
      <c r="N52" s="279"/>
      <c r="P52" s="281">
        <v>30</v>
      </c>
      <c r="Q52" s="279"/>
      <c r="R52" s="279"/>
      <c r="S52" s="279"/>
      <c r="T52" s="279"/>
      <c r="U52" s="279"/>
      <c r="V52" s="279"/>
      <c r="W52" s="279"/>
      <c r="X52" s="279"/>
    </row>
    <row r="53" spans="6:24" ht="13.5" customHeight="1" x14ac:dyDescent="0.3">
      <c r="F53" s="281">
        <v>31</v>
      </c>
      <c r="G53" s="279"/>
      <c r="H53" s="279"/>
      <c r="I53" s="279"/>
      <c r="J53" s="279"/>
      <c r="K53" s="279"/>
      <c r="L53" s="279"/>
      <c r="M53" s="279"/>
      <c r="N53" s="279"/>
      <c r="P53" s="281">
        <v>31</v>
      </c>
      <c r="Q53" s="279"/>
      <c r="R53" s="279"/>
      <c r="S53" s="279"/>
      <c r="T53" s="279"/>
      <c r="U53" s="279"/>
      <c r="V53" s="279"/>
      <c r="W53" s="279"/>
      <c r="X53" s="279"/>
    </row>
    <row r="54" spans="6:24" ht="13.5" customHeight="1" x14ac:dyDescent="0.3">
      <c r="F54" s="281">
        <v>32</v>
      </c>
      <c r="G54" s="279"/>
      <c r="H54" s="279"/>
      <c r="I54" s="279"/>
      <c r="J54" s="279"/>
      <c r="K54" s="279"/>
      <c r="L54" s="279"/>
      <c r="M54" s="279"/>
      <c r="N54" s="279"/>
      <c r="P54" s="281">
        <v>32</v>
      </c>
      <c r="Q54" s="279"/>
      <c r="R54" s="279"/>
      <c r="S54" s="279"/>
      <c r="T54" s="279"/>
      <c r="U54" s="279"/>
      <c r="V54" s="279"/>
      <c r="W54" s="279"/>
      <c r="X54" s="279"/>
    </row>
    <row r="55" spans="6:24" ht="13.5" customHeight="1" x14ac:dyDescent="0.3">
      <c r="F55" s="281">
        <v>33</v>
      </c>
      <c r="G55" s="279"/>
      <c r="H55" s="279"/>
      <c r="I55" s="279"/>
      <c r="J55" s="279"/>
      <c r="K55" s="279"/>
      <c r="L55" s="279"/>
      <c r="M55" s="279"/>
      <c r="N55" s="279"/>
      <c r="P55" s="281">
        <v>33</v>
      </c>
      <c r="Q55" s="279"/>
      <c r="R55" s="279"/>
      <c r="S55" s="279"/>
      <c r="T55" s="279"/>
      <c r="U55" s="279"/>
      <c r="V55" s="279"/>
      <c r="W55" s="279"/>
      <c r="X55" s="279"/>
    </row>
    <row r="56" spans="6:24" ht="13.5" customHeight="1" x14ac:dyDescent="0.3">
      <c r="F56" s="281">
        <v>34</v>
      </c>
      <c r="G56" s="279"/>
      <c r="H56" s="279"/>
      <c r="I56" s="279"/>
      <c r="J56" s="279"/>
      <c r="K56" s="279"/>
      <c r="L56" s="279"/>
      <c r="M56" s="279"/>
      <c r="N56" s="279"/>
      <c r="P56" s="281">
        <v>34</v>
      </c>
      <c r="Q56" s="279"/>
      <c r="R56" s="279"/>
      <c r="S56" s="279"/>
      <c r="T56" s="279"/>
      <c r="U56" s="279"/>
      <c r="V56" s="279"/>
      <c r="W56" s="279"/>
      <c r="X56" s="279"/>
    </row>
    <row r="57" spans="6:24" ht="13.5" customHeight="1" x14ac:dyDescent="0.3">
      <c r="F57" s="281">
        <v>35</v>
      </c>
      <c r="G57" s="279"/>
      <c r="H57" s="279"/>
      <c r="I57" s="279"/>
      <c r="J57" s="279"/>
      <c r="K57" s="279"/>
      <c r="L57" s="279"/>
      <c r="M57" s="279"/>
      <c r="N57" s="279"/>
      <c r="P57" s="281">
        <v>35</v>
      </c>
      <c r="Q57" s="279"/>
      <c r="R57" s="279"/>
      <c r="S57" s="279"/>
      <c r="T57" s="279"/>
      <c r="U57" s="279"/>
      <c r="V57" s="279"/>
      <c r="W57" s="279"/>
      <c r="X57" s="279"/>
    </row>
    <row r="58" spans="6:24" ht="13.5" customHeight="1" x14ac:dyDescent="0.3">
      <c r="F58" s="281">
        <v>36</v>
      </c>
      <c r="G58" s="279"/>
      <c r="H58" s="279"/>
      <c r="I58" s="279"/>
      <c r="J58" s="279"/>
      <c r="K58" s="279"/>
      <c r="L58" s="279"/>
      <c r="M58" s="279"/>
      <c r="N58" s="279"/>
      <c r="P58" s="281">
        <v>36</v>
      </c>
      <c r="Q58" s="279"/>
      <c r="R58" s="279"/>
      <c r="S58" s="279"/>
      <c r="T58" s="279"/>
      <c r="U58" s="279"/>
      <c r="V58" s="279"/>
      <c r="W58" s="279"/>
      <c r="X58" s="279"/>
    </row>
    <row r="59" spans="6:24" ht="13.5" customHeight="1" x14ac:dyDescent="0.3">
      <c r="F59" s="281">
        <v>37</v>
      </c>
      <c r="G59" s="279"/>
      <c r="H59" s="279"/>
      <c r="I59" s="279"/>
      <c r="J59" s="279"/>
      <c r="K59" s="279"/>
      <c r="L59" s="279"/>
      <c r="M59" s="279"/>
      <c r="N59" s="279"/>
      <c r="P59" s="281">
        <v>37</v>
      </c>
      <c r="Q59" s="279"/>
      <c r="R59" s="279"/>
      <c r="S59" s="279"/>
      <c r="T59" s="279"/>
      <c r="U59" s="279"/>
      <c r="V59" s="279"/>
      <c r="W59" s="279"/>
      <c r="X59" s="279"/>
    </row>
    <row r="60" spans="6:24" ht="13.5" customHeight="1" x14ac:dyDescent="0.3">
      <c r="F60" s="281">
        <v>38</v>
      </c>
      <c r="G60" s="279"/>
      <c r="H60" s="279"/>
      <c r="I60" s="279"/>
      <c r="J60" s="279"/>
      <c r="K60" s="279"/>
      <c r="L60" s="279"/>
      <c r="M60" s="279"/>
      <c r="N60" s="279"/>
      <c r="P60" s="281">
        <v>38</v>
      </c>
      <c r="Q60" s="279"/>
      <c r="R60" s="279"/>
      <c r="S60" s="279"/>
      <c r="T60" s="279"/>
      <c r="U60" s="279"/>
      <c r="V60" s="279"/>
      <c r="W60" s="279"/>
      <c r="X60" s="279"/>
    </row>
    <row r="61" spans="6:24" ht="13.5" customHeight="1" x14ac:dyDescent="0.3">
      <c r="F61" s="281">
        <v>39</v>
      </c>
      <c r="G61" s="279"/>
      <c r="H61" s="279"/>
      <c r="I61" s="279"/>
      <c r="J61" s="279"/>
      <c r="K61" s="279"/>
      <c r="L61" s="279"/>
      <c r="M61" s="279"/>
      <c r="N61" s="279"/>
      <c r="P61" s="281">
        <v>39</v>
      </c>
      <c r="Q61" s="279"/>
      <c r="R61" s="279"/>
      <c r="S61" s="279"/>
      <c r="T61" s="279"/>
      <c r="U61" s="279"/>
      <c r="V61" s="279"/>
      <c r="W61" s="279"/>
      <c r="X61" s="279"/>
    </row>
    <row r="62" spans="6:24" ht="13.5" customHeight="1" x14ac:dyDescent="0.3">
      <c r="F62" s="281">
        <v>40</v>
      </c>
      <c r="G62" s="279"/>
      <c r="H62" s="279"/>
      <c r="I62" s="279"/>
      <c r="J62" s="279"/>
      <c r="K62" s="279"/>
      <c r="L62" s="279"/>
      <c r="M62" s="279"/>
      <c r="N62" s="279"/>
      <c r="P62" s="281">
        <v>40</v>
      </c>
      <c r="Q62" s="279"/>
      <c r="R62" s="279"/>
      <c r="S62" s="279"/>
      <c r="T62" s="279"/>
      <c r="U62" s="279"/>
      <c r="V62" s="279"/>
      <c r="W62" s="279"/>
      <c r="X62" s="279"/>
    </row>
    <row r="63" spans="6:24" ht="13.5" customHeight="1" x14ac:dyDescent="0.3">
      <c r="F63" s="281">
        <v>41</v>
      </c>
      <c r="G63" s="279"/>
      <c r="H63" s="279"/>
      <c r="I63" s="279"/>
      <c r="J63" s="279"/>
      <c r="K63" s="279"/>
      <c r="L63" s="279"/>
      <c r="M63" s="279"/>
      <c r="N63" s="279"/>
      <c r="P63" s="281">
        <v>41</v>
      </c>
      <c r="Q63" s="279"/>
      <c r="R63" s="279"/>
      <c r="S63" s="279"/>
      <c r="T63" s="279"/>
      <c r="U63" s="279"/>
      <c r="V63" s="279"/>
      <c r="W63" s="279"/>
      <c r="X63" s="279"/>
    </row>
    <row r="64" spans="6:24" ht="13.5" customHeight="1" x14ac:dyDescent="0.3">
      <c r="F64" s="281">
        <v>42</v>
      </c>
      <c r="G64" s="279"/>
      <c r="H64" s="279"/>
      <c r="I64" s="279"/>
      <c r="J64" s="279"/>
      <c r="K64" s="279"/>
      <c r="L64" s="279"/>
      <c r="M64" s="279"/>
      <c r="N64" s="279"/>
      <c r="P64" s="281">
        <v>42</v>
      </c>
      <c r="Q64" s="279"/>
      <c r="R64" s="279"/>
      <c r="S64" s="279"/>
      <c r="T64" s="279"/>
      <c r="U64" s="279"/>
      <c r="V64" s="279"/>
      <c r="W64" s="279"/>
      <c r="X64" s="279"/>
    </row>
    <row r="65" spans="6:24" ht="13.5" customHeight="1" x14ac:dyDescent="0.3">
      <c r="F65" s="281">
        <v>43</v>
      </c>
      <c r="G65" s="279"/>
      <c r="H65" s="279"/>
      <c r="I65" s="279"/>
      <c r="J65" s="279"/>
      <c r="K65" s="279"/>
      <c r="L65" s="279"/>
      <c r="M65" s="279"/>
      <c r="N65" s="279"/>
      <c r="P65" s="281">
        <v>43</v>
      </c>
      <c r="Q65" s="279"/>
      <c r="R65" s="279"/>
      <c r="S65" s="279"/>
      <c r="T65" s="279"/>
      <c r="U65" s="279"/>
      <c r="V65" s="279"/>
      <c r="W65" s="279"/>
      <c r="X65" s="279"/>
    </row>
    <row r="66" spans="6:24" ht="13.5" customHeight="1" x14ac:dyDescent="0.3">
      <c r="F66" s="281">
        <v>44</v>
      </c>
      <c r="G66" s="279"/>
      <c r="H66" s="279"/>
      <c r="I66" s="279"/>
      <c r="J66" s="279"/>
      <c r="K66" s="279"/>
      <c r="L66" s="279"/>
      <c r="M66" s="279"/>
      <c r="N66" s="279"/>
      <c r="P66" s="281">
        <v>44</v>
      </c>
      <c r="Q66" s="279"/>
      <c r="R66" s="279"/>
      <c r="S66" s="279"/>
      <c r="T66" s="279"/>
      <c r="U66" s="279"/>
      <c r="V66" s="279"/>
      <c r="W66" s="279"/>
      <c r="X66" s="279"/>
    </row>
    <row r="67" spans="6:24" ht="13.5" customHeight="1" x14ac:dyDescent="0.3">
      <c r="F67" s="281">
        <v>45</v>
      </c>
      <c r="G67" s="279"/>
      <c r="H67" s="279"/>
      <c r="I67" s="279"/>
      <c r="J67" s="279"/>
      <c r="K67" s="279"/>
      <c r="L67" s="279"/>
      <c r="M67" s="279"/>
      <c r="N67" s="279"/>
      <c r="P67" s="281">
        <v>45</v>
      </c>
      <c r="Q67" s="279"/>
      <c r="R67" s="279"/>
      <c r="S67" s="279"/>
      <c r="T67" s="279"/>
      <c r="U67" s="279"/>
      <c r="V67" s="279"/>
      <c r="W67" s="279"/>
      <c r="X67" s="279"/>
    </row>
    <row r="68" spans="6:24" ht="13.5" customHeight="1" x14ac:dyDescent="0.3">
      <c r="F68" s="281">
        <v>46</v>
      </c>
      <c r="G68" s="279"/>
      <c r="H68" s="279"/>
      <c r="I68" s="279"/>
      <c r="J68" s="279"/>
      <c r="K68" s="279"/>
      <c r="L68" s="279"/>
      <c r="M68" s="279"/>
      <c r="N68" s="279"/>
      <c r="P68" s="281">
        <v>46</v>
      </c>
      <c r="Q68" s="279"/>
      <c r="R68" s="279"/>
      <c r="S68" s="279"/>
      <c r="T68" s="279"/>
      <c r="U68" s="279"/>
      <c r="V68" s="279"/>
      <c r="W68" s="279"/>
      <c r="X68" s="279"/>
    </row>
    <row r="69" spans="6:24" ht="13.5" customHeight="1" x14ac:dyDescent="0.3">
      <c r="F69" s="281">
        <v>47</v>
      </c>
      <c r="G69" s="279"/>
      <c r="H69" s="279"/>
      <c r="I69" s="279"/>
      <c r="J69" s="279"/>
      <c r="K69" s="279"/>
      <c r="L69" s="279"/>
      <c r="M69" s="279"/>
      <c r="N69" s="279"/>
      <c r="P69" s="281">
        <v>47</v>
      </c>
      <c r="Q69" s="279"/>
      <c r="R69" s="279"/>
      <c r="S69" s="279"/>
      <c r="T69" s="279"/>
      <c r="U69" s="279"/>
      <c r="V69" s="279"/>
      <c r="W69" s="279"/>
      <c r="X69" s="279"/>
    </row>
    <row r="70" spans="6:24" ht="13.5" customHeight="1" x14ac:dyDescent="0.3">
      <c r="F70" s="281">
        <v>48</v>
      </c>
      <c r="G70" s="279"/>
      <c r="H70" s="279"/>
      <c r="I70" s="279"/>
      <c r="J70" s="279"/>
      <c r="K70" s="279"/>
      <c r="L70" s="279"/>
      <c r="M70" s="279"/>
      <c r="N70" s="279"/>
      <c r="P70" s="281">
        <v>48</v>
      </c>
      <c r="Q70" s="279"/>
      <c r="R70" s="279"/>
      <c r="S70" s="279"/>
      <c r="T70" s="279"/>
      <c r="U70" s="279"/>
      <c r="V70" s="279"/>
      <c r="W70" s="279"/>
      <c r="X70" s="279"/>
    </row>
    <row r="71" spans="6:24" ht="13.5" customHeight="1" x14ac:dyDescent="0.3">
      <c r="F71" s="281">
        <v>49</v>
      </c>
      <c r="G71" s="279"/>
      <c r="H71" s="279"/>
      <c r="I71" s="279"/>
      <c r="J71" s="279"/>
      <c r="K71" s="279"/>
      <c r="L71" s="279"/>
      <c r="M71" s="279"/>
      <c r="N71" s="279"/>
      <c r="P71" s="281">
        <v>49</v>
      </c>
      <c r="Q71" s="279"/>
      <c r="R71" s="279"/>
      <c r="S71" s="279"/>
      <c r="T71" s="279"/>
      <c r="U71" s="279"/>
      <c r="V71" s="279"/>
      <c r="W71" s="279"/>
      <c r="X71" s="279"/>
    </row>
    <row r="72" spans="6:24" ht="13.5" customHeight="1" x14ac:dyDescent="0.3">
      <c r="F72" s="281">
        <v>50</v>
      </c>
      <c r="G72" s="279"/>
      <c r="H72" s="279"/>
      <c r="I72" s="279"/>
      <c r="J72" s="279"/>
      <c r="K72" s="279"/>
      <c r="L72" s="279"/>
      <c r="M72" s="279"/>
      <c r="N72" s="279"/>
      <c r="P72" s="281">
        <v>50</v>
      </c>
      <c r="Q72" s="279"/>
      <c r="R72" s="279"/>
      <c r="S72" s="279"/>
      <c r="T72" s="279"/>
      <c r="U72" s="279"/>
      <c r="V72" s="279"/>
      <c r="W72" s="279"/>
      <c r="X72" s="279"/>
    </row>
    <row r="73" spans="6:24" ht="13.5" customHeight="1" x14ac:dyDescent="0.3">
      <c r="F73" s="281">
        <v>51</v>
      </c>
      <c r="G73" s="279"/>
      <c r="H73" s="279"/>
      <c r="I73" s="279"/>
      <c r="J73" s="279"/>
      <c r="K73" s="279"/>
      <c r="L73" s="279"/>
      <c r="M73" s="279"/>
      <c r="N73" s="279"/>
      <c r="P73" s="281">
        <v>51</v>
      </c>
      <c r="Q73" s="279"/>
      <c r="R73" s="279"/>
      <c r="S73" s="279"/>
      <c r="T73" s="279"/>
      <c r="U73" s="279"/>
      <c r="V73" s="279"/>
      <c r="W73" s="279"/>
      <c r="X73" s="279"/>
    </row>
    <row r="74" spans="6:24" ht="13.5" customHeight="1" x14ac:dyDescent="0.3">
      <c r="F74" s="281">
        <v>52</v>
      </c>
      <c r="G74" s="279"/>
      <c r="H74" s="279"/>
      <c r="I74" s="279"/>
      <c r="J74" s="279"/>
      <c r="K74" s="279"/>
      <c r="L74" s="279"/>
      <c r="M74" s="279"/>
      <c r="N74" s="279"/>
      <c r="P74" s="281">
        <v>52</v>
      </c>
      <c r="Q74" s="279"/>
      <c r="R74" s="279"/>
      <c r="S74" s="279"/>
      <c r="T74" s="279"/>
      <c r="U74" s="279"/>
      <c r="V74" s="279"/>
      <c r="W74" s="279"/>
      <c r="X74" s="279"/>
    </row>
    <row r="75" spans="6:24" ht="13.5" customHeight="1" x14ac:dyDescent="0.3">
      <c r="F75" s="281">
        <v>53</v>
      </c>
      <c r="G75" s="279"/>
      <c r="H75" s="279"/>
      <c r="I75" s="279"/>
      <c r="J75" s="279"/>
      <c r="K75" s="279"/>
      <c r="L75" s="279"/>
      <c r="M75" s="279"/>
      <c r="N75" s="279"/>
      <c r="P75" s="281">
        <v>53</v>
      </c>
      <c r="Q75" s="279"/>
      <c r="R75" s="279"/>
      <c r="S75" s="279"/>
      <c r="T75" s="279"/>
      <c r="U75" s="279"/>
      <c r="V75" s="279"/>
      <c r="W75" s="279"/>
      <c r="X75" s="279"/>
    </row>
    <row r="76" spans="6:24" ht="13.5" customHeight="1" x14ac:dyDescent="0.3">
      <c r="F76" s="281">
        <v>54</v>
      </c>
      <c r="G76" s="279"/>
      <c r="H76" s="279"/>
      <c r="I76" s="279"/>
      <c r="J76" s="279"/>
      <c r="K76" s="279"/>
      <c r="L76" s="279"/>
      <c r="M76" s="279"/>
      <c r="N76" s="279"/>
      <c r="P76" s="281">
        <v>54</v>
      </c>
      <c r="Q76" s="279"/>
      <c r="R76" s="279"/>
      <c r="S76" s="279"/>
      <c r="T76" s="279"/>
      <c r="U76" s="279"/>
      <c r="V76" s="279"/>
      <c r="W76" s="279"/>
      <c r="X76" s="279"/>
    </row>
    <row r="77" spans="6:24" ht="13.5" customHeight="1" x14ac:dyDescent="0.3">
      <c r="F77" s="281">
        <v>55</v>
      </c>
      <c r="G77" s="279"/>
      <c r="H77" s="279"/>
      <c r="I77" s="279"/>
      <c r="J77" s="279"/>
      <c r="K77" s="279"/>
      <c r="L77" s="279"/>
      <c r="M77" s="279"/>
      <c r="N77" s="279"/>
      <c r="P77" s="281">
        <v>55</v>
      </c>
      <c r="Q77" s="279"/>
      <c r="R77" s="279"/>
      <c r="S77" s="279"/>
      <c r="T77" s="279"/>
      <c r="U77" s="279"/>
      <c r="V77" s="279"/>
      <c r="W77" s="279"/>
      <c r="X77" s="279"/>
    </row>
    <row r="78" spans="6:24" ht="13.5" customHeight="1" x14ac:dyDescent="0.3">
      <c r="F78" s="281">
        <v>56</v>
      </c>
      <c r="G78" s="279"/>
      <c r="H78" s="279"/>
      <c r="I78" s="279"/>
      <c r="J78" s="279"/>
      <c r="K78" s="279"/>
      <c r="L78" s="279"/>
      <c r="M78" s="279"/>
      <c r="N78" s="279"/>
      <c r="P78" s="281">
        <v>56</v>
      </c>
      <c r="Q78" s="279"/>
      <c r="R78" s="279"/>
      <c r="S78" s="279"/>
      <c r="T78" s="279"/>
      <c r="U78" s="279"/>
      <c r="V78" s="279"/>
      <c r="W78" s="279"/>
      <c r="X78" s="279"/>
    </row>
    <row r="79" spans="6:24" ht="13.5" customHeight="1" x14ac:dyDescent="0.3">
      <c r="F79" s="281">
        <v>57</v>
      </c>
      <c r="G79" s="279"/>
      <c r="H79" s="279"/>
      <c r="I79" s="279"/>
      <c r="J79" s="279"/>
      <c r="K79" s="279"/>
      <c r="L79" s="279"/>
      <c r="M79" s="279"/>
      <c r="N79" s="279"/>
      <c r="P79" s="281">
        <v>57</v>
      </c>
      <c r="Q79" s="279"/>
      <c r="R79" s="279"/>
      <c r="S79" s="279"/>
      <c r="T79" s="279"/>
      <c r="U79" s="279"/>
      <c r="V79" s="279"/>
      <c r="W79" s="279"/>
      <c r="X79" s="279"/>
    </row>
    <row r="80" spans="6:24" ht="13.5" customHeight="1" x14ac:dyDescent="0.3">
      <c r="F80" s="281">
        <v>58</v>
      </c>
      <c r="G80" s="279"/>
      <c r="H80" s="279"/>
      <c r="I80" s="279"/>
      <c r="J80" s="279"/>
      <c r="K80" s="279"/>
      <c r="L80" s="279"/>
      <c r="M80" s="279"/>
      <c r="N80" s="279"/>
      <c r="P80" s="281">
        <v>58</v>
      </c>
      <c r="Q80" s="279"/>
      <c r="R80" s="279"/>
      <c r="S80" s="279"/>
      <c r="T80" s="279"/>
      <c r="U80" s="279"/>
      <c r="V80" s="279"/>
      <c r="W80" s="279"/>
      <c r="X80" s="279"/>
    </row>
    <row r="81" spans="6:24" ht="13.5" customHeight="1" x14ac:dyDescent="0.3">
      <c r="F81" s="281">
        <v>59</v>
      </c>
      <c r="G81" s="279"/>
      <c r="H81" s="279"/>
      <c r="I81" s="279"/>
      <c r="J81" s="279"/>
      <c r="K81" s="279"/>
      <c r="L81" s="279"/>
      <c r="M81" s="279"/>
      <c r="N81" s="279"/>
      <c r="P81" s="281">
        <v>59</v>
      </c>
      <c r="Q81" s="279"/>
      <c r="R81" s="279"/>
      <c r="S81" s="279"/>
      <c r="T81" s="279"/>
      <c r="U81" s="279"/>
      <c r="V81" s="279"/>
      <c r="W81" s="279"/>
      <c r="X81" s="279"/>
    </row>
    <row r="82" spans="6:24" ht="13.5" customHeight="1" x14ac:dyDescent="0.3">
      <c r="F82" s="281">
        <v>60</v>
      </c>
      <c r="G82" s="279"/>
      <c r="H82" s="279"/>
      <c r="I82" s="279"/>
      <c r="J82" s="279"/>
      <c r="K82" s="279"/>
      <c r="L82" s="279"/>
      <c r="M82" s="279"/>
      <c r="N82" s="279"/>
      <c r="P82" s="281">
        <v>60</v>
      </c>
      <c r="Q82" s="279"/>
      <c r="R82" s="279"/>
      <c r="S82" s="279"/>
      <c r="T82" s="279"/>
      <c r="U82" s="279"/>
      <c r="V82" s="279"/>
      <c r="W82" s="279"/>
      <c r="X82" s="279"/>
    </row>
    <row r="83" spans="6:24" ht="13.5" customHeight="1" x14ac:dyDescent="0.3">
      <c r="F83" s="281">
        <v>61</v>
      </c>
      <c r="G83" s="279"/>
      <c r="H83" s="279"/>
      <c r="I83" s="279"/>
      <c r="J83" s="279"/>
      <c r="K83" s="279"/>
      <c r="L83" s="279"/>
      <c r="M83" s="279"/>
      <c r="N83" s="279"/>
      <c r="P83" s="281">
        <v>61</v>
      </c>
      <c r="Q83" s="279"/>
      <c r="R83" s="279"/>
      <c r="S83" s="279"/>
      <c r="T83" s="279"/>
      <c r="U83" s="279"/>
      <c r="V83" s="279"/>
      <c r="W83" s="279"/>
      <c r="X83" s="279"/>
    </row>
    <row r="84" spans="6:24" ht="13.5" customHeight="1" x14ac:dyDescent="0.3">
      <c r="F84" s="281">
        <v>62</v>
      </c>
      <c r="G84" s="279"/>
      <c r="H84" s="279"/>
      <c r="I84" s="279"/>
      <c r="J84" s="279"/>
      <c r="K84" s="279"/>
      <c r="L84" s="279"/>
      <c r="M84" s="279"/>
      <c r="N84" s="279"/>
      <c r="P84" s="281">
        <v>62</v>
      </c>
      <c r="Q84" s="279"/>
      <c r="R84" s="279"/>
      <c r="S84" s="279"/>
      <c r="T84" s="279"/>
      <c r="U84" s="279"/>
      <c r="V84" s="279"/>
      <c r="W84" s="279"/>
      <c r="X84" s="279"/>
    </row>
    <row r="85" spans="6:24" ht="13.5" customHeight="1" x14ac:dyDescent="0.3">
      <c r="F85" s="281">
        <v>63</v>
      </c>
      <c r="G85" s="279"/>
      <c r="H85" s="279"/>
      <c r="I85" s="279"/>
      <c r="J85" s="279"/>
      <c r="K85" s="279"/>
      <c r="L85" s="279"/>
      <c r="M85" s="279"/>
      <c r="N85" s="279"/>
      <c r="P85" s="281">
        <v>63</v>
      </c>
      <c r="Q85" s="279"/>
      <c r="R85" s="279"/>
      <c r="S85" s="279"/>
      <c r="T85" s="279"/>
      <c r="U85" s="279"/>
      <c r="V85" s="279"/>
      <c r="W85" s="279"/>
      <c r="X85" s="279"/>
    </row>
    <row r="86" spans="6:24" ht="13.5" customHeight="1" x14ac:dyDescent="0.3">
      <c r="F86" s="281">
        <v>64</v>
      </c>
      <c r="G86" s="279"/>
      <c r="H86" s="279"/>
      <c r="I86" s="279"/>
      <c r="J86" s="279"/>
      <c r="K86" s="279"/>
      <c r="L86" s="279"/>
      <c r="M86" s="279"/>
      <c r="N86" s="279"/>
      <c r="P86" s="281">
        <v>64</v>
      </c>
      <c r="Q86" s="279"/>
      <c r="R86" s="279"/>
      <c r="S86" s="279"/>
      <c r="T86" s="279"/>
      <c r="U86" s="279"/>
      <c r="V86" s="279"/>
      <c r="W86" s="279"/>
      <c r="X86" s="279"/>
    </row>
    <row r="87" spans="6:24" ht="13.5" customHeight="1" x14ac:dyDescent="0.3">
      <c r="F87" s="281">
        <v>65</v>
      </c>
      <c r="G87" s="279"/>
      <c r="H87" s="279"/>
      <c r="I87" s="279"/>
      <c r="J87" s="279"/>
      <c r="K87" s="279"/>
      <c r="L87" s="279"/>
      <c r="M87" s="279"/>
      <c r="N87" s="279"/>
      <c r="P87" s="281">
        <v>65</v>
      </c>
      <c r="Q87" s="279"/>
      <c r="R87" s="279"/>
      <c r="S87" s="279"/>
      <c r="T87" s="279"/>
      <c r="U87" s="279"/>
      <c r="V87" s="279"/>
      <c r="W87" s="279"/>
      <c r="X87" s="279"/>
    </row>
    <row r="88" spans="6:24" ht="13.5" customHeight="1" x14ac:dyDescent="0.3">
      <c r="F88" s="281">
        <v>66</v>
      </c>
      <c r="G88" s="279"/>
      <c r="H88" s="279"/>
      <c r="I88" s="279"/>
      <c r="J88" s="279"/>
      <c r="K88" s="279"/>
      <c r="L88" s="279"/>
      <c r="M88" s="279"/>
      <c r="N88" s="279"/>
      <c r="P88" s="281">
        <v>66</v>
      </c>
      <c r="Q88" s="279"/>
      <c r="R88" s="279"/>
      <c r="S88" s="279"/>
      <c r="T88" s="279"/>
      <c r="U88" s="279"/>
      <c r="V88" s="279"/>
      <c r="W88" s="279"/>
      <c r="X88" s="279"/>
    </row>
    <row r="89" spans="6:24" ht="13.5" customHeight="1" x14ac:dyDescent="0.3">
      <c r="F89" s="281">
        <v>67</v>
      </c>
      <c r="G89" s="279"/>
      <c r="H89" s="279"/>
      <c r="I89" s="279"/>
      <c r="J89" s="279"/>
      <c r="K89" s="279"/>
      <c r="L89" s="279"/>
      <c r="M89" s="279"/>
      <c r="N89" s="279"/>
      <c r="P89" s="281">
        <v>67</v>
      </c>
      <c r="Q89" s="279"/>
      <c r="R89" s="279"/>
      <c r="S89" s="279"/>
      <c r="T89" s="279"/>
      <c r="U89" s="279"/>
      <c r="V89" s="279"/>
      <c r="W89" s="279"/>
      <c r="X89" s="279"/>
    </row>
    <row r="90" spans="6:24" ht="13.5" customHeight="1" x14ac:dyDescent="0.3">
      <c r="F90" s="281">
        <v>68</v>
      </c>
      <c r="G90" s="279"/>
      <c r="H90" s="279"/>
      <c r="I90" s="279"/>
      <c r="J90" s="279"/>
      <c r="K90" s="279"/>
      <c r="L90" s="279"/>
      <c r="M90" s="279"/>
      <c r="N90" s="279"/>
      <c r="P90" s="281">
        <v>68</v>
      </c>
      <c r="Q90" s="279"/>
      <c r="R90" s="279"/>
      <c r="S90" s="279"/>
      <c r="T90" s="279"/>
      <c r="U90" s="279"/>
      <c r="V90" s="279"/>
      <c r="W90" s="279"/>
      <c r="X90" s="279"/>
    </row>
    <row r="91" spans="6:24" ht="13.5" customHeight="1" x14ac:dyDescent="0.3">
      <c r="F91" s="281">
        <v>69</v>
      </c>
      <c r="G91" s="279"/>
      <c r="H91" s="279"/>
      <c r="I91" s="279"/>
      <c r="J91" s="279"/>
      <c r="K91" s="279"/>
      <c r="L91" s="279"/>
      <c r="M91" s="279"/>
      <c r="N91" s="279"/>
      <c r="P91" s="281">
        <v>69</v>
      </c>
      <c r="Q91" s="279"/>
      <c r="R91" s="279"/>
      <c r="S91" s="279"/>
      <c r="T91" s="279"/>
      <c r="U91" s="279"/>
      <c r="V91" s="279"/>
      <c r="W91" s="279"/>
      <c r="X91" s="279"/>
    </row>
    <row r="92" spans="6:24" ht="13.5" customHeight="1" x14ac:dyDescent="0.3">
      <c r="F92" s="281">
        <v>70</v>
      </c>
      <c r="G92" s="279"/>
      <c r="H92" s="279"/>
      <c r="I92" s="279"/>
      <c r="J92" s="279"/>
      <c r="K92" s="279"/>
      <c r="L92" s="279"/>
      <c r="M92" s="279"/>
      <c r="N92" s="279"/>
      <c r="P92" s="281">
        <v>70</v>
      </c>
      <c r="Q92" s="279"/>
      <c r="R92" s="279"/>
      <c r="S92" s="279"/>
      <c r="T92" s="279"/>
      <c r="U92" s="279"/>
      <c r="V92" s="279"/>
      <c r="W92" s="279"/>
      <c r="X92" s="279"/>
    </row>
    <row r="93" spans="6:24" ht="13.5" customHeight="1" x14ac:dyDescent="0.3">
      <c r="F93" s="281">
        <v>71</v>
      </c>
      <c r="G93" s="279"/>
      <c r="H93" s="279"/>
      <c r="I93" s="279"/>
      <c r="J93" s="279"/>
      <c r="K93" s="279"/>
      <c r="L93" s="279"/>
      <c r="M93" s="279"/>
      <c r="N93" s="279"/>
      <c r="P93" s="281">
        <v>71</v>
      </c>
      <c r="Q93" s="279"/>
      <c r="R93" s="279"/>
      <c r="S93" s="279"/>
      <c r="T93" s="279"/>
      <c r="U93" s="279"/>
      <c r="V93" s="279"/>
      <c r="W93" s="279"/>
      <c r="X93" s="279"/>
    </row>
    <row r="94" spans="6:24" ht="13.5" customHeight="1" x14ac:dyDescent="0.3">
      <c r="F94" s="281">
        <v>72</v>
      </c>
      <c r="G94" s="279"/>
      <c r="H94" s="279"/>
      <c r="I94" s="279"/>
      <c r="J94" s="279"/>
      <c r="K94" s="279"/>
      <c r="L94" s="279"/>
      <c r="M94" s="279"/>
      <c r="N94" s="279"/>
      <c r="P94" s="281">
        <v>72</v>
      </c>
      <c r="Q94" s="279"/>
      <c r="R94" s="279"/>
      <c r="S94" s="279"/>
      <c r="T94" s="279"/>
      <c r="U94" s="279"/>
      <c r="V94" s="279"/>
      <c r="W94" s="279"/>
      <c r="X94" s="279"/>
    </row>
    <row r="95" spans="6:24" ht="13.5" customHeight="1" x14ac:dyDescent="0.3">
      <c r="F95" s="281">
        <v>73</v>
      </c>
      <c r="G95" s="279"/>
      <c r="H95" s="279"/>
      <c r="I95" s="279"/>
      <c r="J95" s="279"/>
      <c r="K95" s="279"/>
      <c r="L95" s="279"/>
      <c r="M95" s="279"/>
      <c r="N95" s="279"/>
      <c r="P95" s="281">
        <v>73</v>
      </c>
      <c r="Q95" s="279"/>
      <c r="R95" s="279"/>
      <c r="S95" s="279"/>
      <c r="T95" s="279"/>
      <c r="U95" s="279"/>
      <c r="V95" s="279"/>
      <c r="W95" s="279"/>
      <c r="X95" s="279"/>
    </row>
    <row r="96" spans="6:24" ht="13.5" customHeight="1" x14ac:dyDescent="0.3">
      <c r="F96" s="281">
        <v>74</v>
      </c>
      <c r="G96" s="279"/>
      <c r="H96" s="279"/>
      <c r="I96" s="279"/>
      <c r="J96" s="279"/>
      <c r="K96" s="279"/>
      <c r="L96" s="279"/>
      <c r="M96" s="279"/>
      <c r="N96" s="279"/>
      <c r="P96" s="281">
        <v>74</v>
      </c>
      <c r="Q96" s="279"/>
      <c r="R96" s="279"/>
      <c r="S96" s="279"/>
      <c r="T96" s="279"/>
      <c r="U96" s="279"/>
      <c r="V96" s="279"/>
      <c r="W96" s="279"/>
      <c r="X96" s="279"/>
    </row>
    <row r="97" spans="6:24" ht="13.5" customHeight="1" x14ac:dyDescent="0.3">
      <c r="F97" s="281">
        <v>75</v>
      </c>
      <c r="G97" s="279"/>
      <c r="H97" s="279"/>
      <c r="I97" s="279"/>
      <c r="J97" s="279"/>
      <c r="K97" s="279"/>
      <c r="L97" s="279"/>
      <c r="M97" s="279"/>
      <c r="N97" s="279"/>
      <c r="P97" s="281">
        <v>75</v>
      </c>
      <c r="Q97" s="279"/>
      <c r="R97" s="279"/>
      <c r="S97" s="279"/>
      <c r="T97" s="279"/>
      <c r="U97" s="279"/>
      <c r="V97" s="279"/>
      <c r="W97" s="279"/>
      <c r="X97" s="279"/>
    </row>
    <row r="98" spans="6:24" ht="13.5" customHeight="1" x14ac:dyDescent="0.3">
      <c r="F98" s="281">
        <v>76</v>
      </c>
      <c r="G98" s="279"/>
      <c r="H98" s="279"/>
      <c r="I98" s="279"/>
      <c r="J98" s="279"/>
      <c r="K98" s="279"/>
      <c r="L98" s="279"/>
      <c r="M98" s="279"/>
      <c r="N98" s="279"/>
      <c r="P98" s="281">
        <v>76</v>
      </c>
      <c r="Q98" s="279"/>
      <c r="R98" s="279"/>
      <c r="S98" s="279"/>
      <c r="T98" s="279"/>
      <c r="U98" s="279"/>
      <c r="V98" s="279"/>
      <c r="W98" s="279"/>
      <c r="X98" s="279"/>
    </row>
    <row r="99" spans="6:24" ht="13.5" customHeight="1" x14ac:dyDescent="0.3">
      <c r="F99" s="281">
        <v>77</v>
      </c>
      <c r="G99" s="279"/>
      <c r="H99" s="279"/>
      <c r="I99" s="279"/>
      <c r="J99" s="279"/>
      <c r="K99" s="279"/>
      <c r="L99" s="279"/>
      <c r="M99" s="279"/>
      <c r="N99" s="279"/>
      <c r="P99" s="281">
        <v>77</v>
      </c>
      <c r="Q99" s="279"/>
      <c r="R99" s="279"/>
      <c r="S99" s="279"/>
      <c r="T99" s="279"/>
      <c r="U99" s="279"/>
      <c r="V99" s="279"/>
      <c r="W99" s="279"/>
      <c r="X99" s="279"/>
    </row>
    <row r="100" spans="6:24" ht="13.5" customHeight="1" x14ac:dyDescent="0.3">
      <c r="F100" s="281">
        <v>78</v>
      </c>
      <c r="G100" s="279"/>
      <c r="H100" s="279"/>
      <c r="I100" s="279"/>
      <c r="J100" s="279"/>
      <c r="K100" s="279"/>
      <c r="L100" s="279"/>
      <c r="M100" s="279"/>
      <c r="N100" s="279"/>
      <c r="P100" s="281">
        <v>78</v>
      </c>
      <c r="Q100" s="279"/>
      <c r="R100" s="279"/>
      <c r="S100" s="279"/>
      <c r="T100" s="279"/>
      <c r="U100" s="279"/>
      <c r="V100" s="279"/>
      <c r="W100" s="279"/>
      <c r="X100" s="279"/>
    </row>
    <row r="101" spans="6:24" ht="13.5" customHeight="1" x14ac:dyDescent="0.3">
      <c r="F101" s="281">
        <v>79</v>
      </c>
      <c r="G101" s="279"/>
      <c r="H101" s="279"/>
      <c r="I101" s="279"/>
      <c r="J101" s="279"/>
      <c r="K101" s="279"/>
      <c r="L101" s="279"/>
      <c r="M101" s="279"/>
      <c r="N101" s="279"/>
      <c r="P101" s="281">
        <v>79</v>
      </c>
      <c r="Q101" s="279"/>
      <c r="R101" s="279"/>
      <c r="S101" s="279"/>
      <c r="T101" s="279"/>
      <c r="U101" s="279"/>
      <c r="V101" s="279"/>
      <c r="W101" s="279"/>
      <c r="X101" s="279"/>
    </row>
    <row r="102" spans="6:24" ht="13.5" customHeight="1" x14ac:dyDescent="0.3">
      <c r="F102" s="281">
        <v>80</v>
      </c>
      <c r="G102" s="279"/>
      <c r="H102" s="279"/>
      <c r="I102" s="279"/>
      <c r="J102" s="279"/>
      <c r="K102" s="279"/>
      <c r="L102" s="279"/>
      <c r="M102" s="279"/>
      <c r="N102" s="279"/>
      <c r="P102" s="281">
        <v>80</v>
      </c>
      <c r="Q102" s="279"/>
      <c r="R102" s="279"/>
      <c r="S102" s="279"/>
      <c r="T102" s="279"/>
      <c r="U102" s="279"/>
      <c r="V102" s="279"/>
      <c r="W102" s="279"/>
      <c r="X102" s="279"/>
    </row>
    <row r="103" spans="6:24" ht="13.5" customHeight="1" x14ac:dyDescent="0.3">
      <c r="F103" s="281">
        <v>81</v>
      </c>
      <c r="G103" s="279"/>
      <c r="H103" s="279"/>
      <c r="I103" s="279"/>
      <c r="J103" s="279"/>
      <c r="K103" s="279"/>
      <c r="L103" s="279"/>
      <c r="M103" s="279"/>
      <c r="N103" s="279"/>
      <c r="P103" s="281">
        <v>81</v>
      </c>
      <c r="Q103" s="279"/>
      <c r="R103" s="279"/>
      <c r="S103" s="279"/>
      <c r="T103" s="279"/>
      <c r="U103" s="279"/>
      <c r="V103" s="279"/>
      <c r="W103" s="279"/>
      <c r="X103" s="279"/>
    </row>
    <row r="104" spans="6:24" ht="13.5" customHeight="1" x14ac:dyDescent="0.3">
      <c r="F104" s="281">
        <v>82</v>
      </c>
      <c r="G104" s="279"/>
      <c r="H104" s="279"/>
      <c r="I104" s="279"/>
      <c r="J104" s="279"/>
      <c r="K104" s="279"/>
      <c r="L104" s="279"/>
      <c r="M104" s="279"/>
      <c r="N104" s="279"/>
      <c r="P104" s="281">
        <v>82</v>
      </c>
      <c r="Q104" s="279"/>
      <c r="R104" s="279"/>
      <c r="S104" s="279"/>
      <c r="T104" s="279"/>
      <c r="U104" s="279"/>
      <c r="V104" s="279"/>
      <c r="W104" s="279"/>
      <c r="X104" s="279"/>
    </row>
    <row r="105" spans="6:24" ht="13.5" customHeight="1" x14ac:dyDescent="0.3">
      <c r="F105" s="281">
        <v>83</v>
      </c>
      <c r="G105" s="279"/>
      <c r="H105" s="279"/>
      <c r="I105" s="279"/>
      <c r="J105" s="279"/>
      <c r="K105" s="279"/>
      <c r="L105" s="279"/>
      <c r="M105" s="279"/>
      <c r="N105" s="279"/>
      <c r="P105" s="281">
        <v>83</v>
      </c>
      <c r="Q105" s="279"/>
      <c r="R105" s="279"/>
      <c r="S105" s="279"/>
      <c r="T105" s="279"/>
      <c r="U105" s="279"/>
      <c r="V105" s="279"/>
      <c r="W105" s="279"/>
      <c r="X105" s="279"/>
    </row>
    <row r="106" spans="6:24" ht="13.5" customHeight="1" x14ac:dyDescent="0.3">
      <c r="F106" s="281">
        <v>84</v>
      </c>
      <c r="G106" s="279"/>
      <c r="H106" s="279"/>
      <c r="I106" s="279"/>
      <c r="J106" s="279"/>
      <c r="K106" s="279"/>
      <c r="L106" s="279"/>
      <c r="M106" s="279"/>
      <c r="N106" s="279"/>
      <c r="P106" s="281">
        <v>84</v>
      </c>
      <c r="Q106" s="279"/>
      <c r="R106" s="279"/>
      <c r="S106" s="279"/>
      <c r="T106" s="279"/>
      <c r="U106" s="279"/>
      <c r="V106" s="279"/>
      <c r="W106" s="279"/>
      <c r="X106" s="279"/>
    </row>
    <row r="107" spans="6:24" ht="13.5" customHeight="1" x14ac:dyDescent="0.3">
      <c r="F107" s="281">
        <v>85</v>
      </c>
      <c r="G107" s="279"/>
      <c r="H107" s="279"/>
      <c r="I107" s="279"/>
      <c r="J107" s="279"/>
      <c r="K107" s="279"/>
      <c r="L107" s="279"/>
      <c r="M107" s="279"/>
      <c r="N107" s="279"/>
      <c r="P107" s="281">
        <v>85</v>
      </c>
      <c r="Q107" s="279"/>
      <c r="R107" s="279"/>
      <c r="S107" s="279"/>
      <c r="T107" s="279"/>
      <c r="U107" s="279"/>
      <c r="V107" s="279"/>
      <c r="W107" s="279"/>
      <c r="X107" s="279"/>
    </row>
    <row r="108" spans="6:24" ht="13.5" customHeight="1" x14ac:dyDescent="0.3">
      <c r="F108" s="281">
        <v>86</v>
      </c>
      <c r="G108" s="279"/>
      <c r="H108" s="279"/>
      <c r="I108" s="279"/>
      <c r="J108" s="279"/>
      <c r="K108" s="279"/>
      <c r="L108" s="279"/>
      <c r="M108" s="279"/>
      <c r="N108" s="279"/>
      <c r="P108" s="281">
        <v>86</v>
      </c>
      <c r="Q108" s="279"/>
      <c r="R108" s="279"/>
      <c r="S108" s="279"/>
      <c r="T108" s="279"/>
      <c r="U108" s="279"/>
      <c r="V108" s="279"/>
      <c r="W108" s="279"/>
      <c r="X108" s="279"/>
    </row>
    <row r="109" spans="6:24" ht="13.5" customHeight="1" x14ac:dyDescent="0.3">
      <c r="F109" s="281">
        <v>87</v>
      </c>
      <c r="G109" s="279"/>
      <c r="H109" s="279"/>
      <c r="I109" s="279"/>
      <c r="J109" s="279"/>
      <c r="K109" s="279"/>
      <c r="L109" s="279"/>
      <c r="M109" s="279"/>
      <c r="N109" s="279"/>
      <c r="P109" s="281">
        <v>87</v>
      </c>
      <c r="Q109" s="279"/>
      <c r="R109" s="279"/>
      <c r="S109" s="279"/>
      <c r="T109" s="279"/>
      <c r="U109" s="279"/>
      <c r="V109" s="279"/>
      <c r="W109" s="279"/>
      <c r="X109" s="279"/>
    </row>
    <row r="110" spans="6:24" ht="13.5" customHeight="1" x14ac:dyDescent="0.3">
      <c r="F110" s="281">
        <v>88</v>
      </c>
      <c r="G110" s="279"/>
      <c r="H110" s="279"/>
      <c r="I110" s="279"/>
      <c r="J110" s="279"/>
      <c r="K110" s="279"/>
      <c r="L110" s="279"/>
      <c r="M110" s="279"/>
      <c r="N110" s="279"/>
      <c r="P110" s="281">
        <v>88</v>
      </c>
      <c r="Q110" s="279"/>
      <c r="R110" s="279"/>
      <c r="S110" s="279"/>
      <c r="T110" s="279"/>
      <c r="U110" s="279"/>
      <c r="V110" s="279"/>
      <c r="W110" s="279"/>
      <c r="X110" s="279"/>
    </row>
    <row r="111" spans="6:24" ht="13.5" customHeight="1" x14ac:dyDescent="0.3">
      <c r="F111" s="281">
        <v>89</v>
      </c>
      <c r="G111" s="279"/>
      <c r="H111" s="279"/>
      <c r="I111" s="279"/>
      <c r="J111" s="279"/>
      <c r="K111" s="279"/>
      <c r="L111" s="279"/>
      <c r="M111" s="279"/>
      <c r="N111" s="279"/>
      <c r="P111" s="281">
        <v>89</v>
      </c>
      <c r="Q111" s="279"/>
      <c r="R111" s="279"/>
      <c r="S111" s="279"/>
      <c r="T111" s="279"/>
      <c r="U111" s="279"/>
      <c r="V111" s="279"/>
      <c r="W111" s="279"/>
      <c r="X111" s="279"/>
    </row>
    <row r="112" spans="6:24" ht="13.5" customHeight="1" x14ac:dyDescent="0.3">
      <c r="F112" s="281">
        <v>90</v>
      </c>
      <c r="G112" s="279"/>
      <c r="H112" s="279"/>
      <c r="I112" s="279"/>
      <c r="J112" s="279"/>
      <c r="K112" s="279"/>
      <c r="L112" s="279"/>
      <c r="M112" s="279"/>
      <c r="N112" s="279"/>
      <c r="P112" s="281">
        <v>90</v>
      </c>
      <c r="Q112" s="279"/>
      <c r="R112" s="279"/>
      <c r="S112" s="279"/>
      <c r="T112" s="279"/>
      <c r="U112" s="279"/>
      <c r="V112" s="279"/>
      <c r="W112" s="279"/>
      <c r="X112" s="279"/>
    </row>
    <row r="113" spans="6:24" ht="13.5" customHeight="1" x14ac:dyDescent="0.3">
      <c r="F113" s="281">
        <v>91</v>
      </c>
      <c r="G113" s="279"/>
      <c r="H113" s="279"/>
      <c r="I113" s="279"/>
      <c r="J113" s="279"/>
      <c r="K113" s="279"/>
      <c r="L113" s="279"/>
      <c r="M113" s="279"/>
      <c r="N113" s="279"/>
      <c r="P113" s="281">
        <v>91</v>
      </c>
      <c r="Q113" s="279"/>
      <c r="R113" s="279"/>
      <c r="S113" s="279"/>
      <c r="T113" s="279"/>
      <c r="U113" s="279"/>
      <c r="V113" s="279"/>
      <c r="W113" s="279"/>
      <c r="X113" s="279"/>
    </row>
    <row r="114" spans="6:24" ht="13.5" customHeight="1" x14ac:dyDescent="0.3">
      <c r="F114" s="281">
        <v>92</v>
      </c>
      <c r="G114" s="279"/>
      <c r="H114" s="279"/>
      <c r="I114" s="279"/>
      <c r="J114" s="279"/>
      <c r="K114" s="279"/>
      <c r="L114" s="279"/>
      <c r="M114" s="279"/>
      <c r="N114" s="279"/>
      <c r="P114" s="281">
        <v>92</v>
      </c>
      <c r="Q114" s="279"/>
      <c r="R114" s="279"/>
      <c r="S114" s="279"/>
      <c r="T114" s="279"/>
      <c r="U114" s="279"/>
      <c r="V114" s="279"/>
      <c r="W114" s="279"/>
      <c r="X114" s="279"/>
    </row>
    <row r="115" spans="6:24" ht="13.5" customHeight="1" x14ac:dyDescent="0.3">
      <c r="F115" s="281">
        <v>93</v>
      </c>
      <c r="G115" s="279"/>
      <c r="H115" s="279"/>
      <c r="I115" s="279"/>
      <c r="J115" s="279"/>
      <c r="K115" s="279"/>
      <c r="L115" s="279"/>
      <c r="M115" s="279"/>
      <c r="N115" s="279"/>
      <c r="P115" s="281">
        <v>93</v>
      </c>
      <c r="Q115" s="279"/>
      <c r="R115" s="279"/>
      <c r="S115" s="279"/>
      <c r="T115" s="279"/>
      <c r="U115" s="279"/>
      <c r="V115" s="279"/>
      <c r="W115" s="279"/>
      <c r="X115" s="279"/>
    </row>
    <row r="116" spans="6:24" ht="13.5" customHeight="1" x14ac:dyDescent="0.3">
      <c r="F116" s="281">
        <v>94</v>
      </c>
      <c r="G116" s="279"/>
      <c r="H116" s="279"/>
      <c r="I116" s="279"/>
      <c r="J116" s="279"/>
      <c r="K116" s="279"/>
      <c r="L116" s="279"/>
      <c r="M116" s="279"/>
      <c r="N116" s="279"/>
      <c r="P116" s="281">
        <v>94</v>
      </c>
      <c r="Q116" s="279"/>
      <c r="R116" s="279"/>
      <c r="S116" s="279"/>
      <c r="T116" s="279"/>
      <c r="U116" s="279"/>
      <c r="V116" s="279"/>
      <c r="W116" s="279"/>
      <c r="X116" s="279"/>
    </row>
    <row r="117" spans="6:24" ht="13.5" customHeight="1" x14ac:dyDescent="0.3">
      <c r="F117" s="281">
        <v>95</v>
      </c>
      <c r="G117" s="279"/>
      <c r="H117" s="279"/>
      <c r="I117" s="279"/>
      <c r="J117" s="279"/>
      <c r="K117" s="279"/>
      <c r="L117" s="279"/>
      <c r="M117" s="279"/>
      <c r="N117" s="279"/>
      <c r="P117" s="281">
        <v>95</v>
      </c>
      <c r="Q117" s="279"/>
      <c r="R117" s="279"/>
      <c r="S117" s="279"/>
      <c r="T117" s="279"/>
      <c r="U117" s="279"/>
      <c r="V117" s="279"/>
      <c r="W117" s="279"/>
      <c r="X117" s="279"/>
    </row>
    <row r="118" spans="6:24" ht="13.5" customHeight="1" x14ac:dyDescent="0.3">
      <c r="F118" s="281">
        <v>96</v>
      </c>
      <c r="G118" s="279"/>
      <c r="H118" s="279"/>
      <c r="I118" s="279"/>
      <c r="J118" s="279"/>
      <c r="K118" s="279"/>
      <c r="L118" s="279"/>
      <c r="M118" s="279"/>
      <c r="N118" s="279"/>
      <c r="P118" s="281">
        <v>96</v>
      </c>
      <c r="Q118" s="279"/>
      <c r="R118" s="279"/>
      <c r="S118" s="279"/>
      <c r="T118" s="279"/>
      <c r="U118" s="279"/>
      <c r="V118" s="279"/>
      <c r="W118" s="279"/>
      <c r="X118" s="279"/>
    </row>
    <row r="119" spans="6:24" ht="13.5" customHeight="1" x14ac:dyDescent="0.3">
      <c r="F119" s="281">
        <v>97</v>
      </c>
      <c r="G119" s="279"/>
      <c r="H119" s="279"/>
      <c r="I119" s="279"/>
      <c r="J119" s="279"/>
      <c r="K119" s="279"/>
      <c r="L119" s="279"/>
      <c r="M119" s="279"/>
      <c r="N119" s="279"/>
      <c r="P119" s="281">
        <v>97</v>
      </c>
      <c r="Q119" s="279"/>
      <c r="R119" s="279"/>
      <c r="S119" s="279"/>
      <c r="T119" s="279"/>
      <c r="U119" s="279"/>
      <c r="V119" s="279"/>
      <c r="W119" s="279"/>
      <c r="X119" s="279"/>
    </row>
    <row r="120" spans="6:24" ht="13.5" customHeight="1" x14ac:dyDescent="0.3">
      <c r="F120" s="281">
        <v>98</v>
      </c>
      <c r="G120" s="279"/>
      <c r="H120" s="279"/>
      <c r="I120" s="279"/>
      <c r="J120" s="279"/>
      <c r="K120" s="279"/>
      <c r="L120" s="279"/>
      <c r="M120" s="279"/>
      <c r="N120" s="279"/>
      <c r="P120" s="281">
        <v>98</v>
      </c>
      <c r="Q120" s="279"/>
      <c r="R120" s="279"/>
      <c r="S120" s="279"/>
      <c r="T120" s="279"/>
      <c r="U120" s="279"/>
      <c r="V120" s="279"/>
      <c r="W120" s="279"/>
      <c r="X120" s="279"/>
    </row>
    <row r="121" spans="6:24" ht="13.5" customHeight="1" x14ac:dyDescent="0.3">
      <c r="F121" s="281">
        <v>99</v>
      </c>
      <c r="G121" s="279"/>
      <c r="H121" s="279"/>
      <c r="I121" s="279"/>
      <c r="J121" s="279"/>
      <c r="K121" s="279"/>
      <c r="L121" s="279"/>
      <c r="M121" s="279"/>
      <c r="N121" s="279"/>
      <c r="P121" s="281">
        <v>99</v>
      </c>
      <c r="Q121" s="279"/>
      <c r="R121" s="279"/>
      <c r="S121" s="279"/>
      <c r="T121" s="279"/>
      <c r="U121" s="279"/>
      <c r="V121" s="279"/>
      <c r="W121" s="279"/>
      <c r="X121" s="279"/>
    </row>
    <row r="122" spans="6:24" ht="13.5" customHeight="1" x14ac:dyDescent="0.3">
      <c r="F122" s="281">
        <v>100</v>
      </c>
      <c r="G122" s="279"/>
      <c r="H122" s="279"/>
      <c r="I122" s="279"/>
      <c r="J122" s="279"/>
      <c r="K122" s="279"/>
      <c r="L122" s="279"/>
      <c r="M122" s="279"/>
      <c r="N122" s="279"/>
      <c r="P122" s="281">
        <v>100</v>
      </c>
      <c r="Q122" s="279"/>
      <c r="R122" s="279"/>
      <c r="S122" s="279"/>
      <c r="T122" s="279"/>
      <c r="U122" s="279"/>
      <c r="V122" s="279"/>
      <c r="W122" s="279"/>
      <c r="X122" s="279"/>
    </row>
  </sheetData>
  <conditionalFormatting sqref="G18:N18">
    <cfRule type="expression" dxfId="1" priority="3">
      <formula>IF(UPPER(G$17)="N",1,0)</formula>
    </cfRule>
  </conditionalFormatting>
  <conditionalFormatting sqref="Q18:X18">
    <cfRule type="expression" dxfId="0" priority="1">
      <formula>IF(UPPER(Q$17)="N",1,0)</formula>
    </cfRule>
  </conditionalFormatting>
  <dataValidations disablePrompts="1" count="1">
    <dataValidation type="list" allowBlank="1" showInputMessage="1" showErrorMessage="1" sqref="G17:N17 Q17:X17" xr:uid="{00000000-0002-0000-2900-000000000000}">
      <formula1>"Y, N"</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5"/>
  <sheetViews>
    <sheetView zoomScale="85" zoomScaleNormal="85" workbookViewId="0">
      <selection activeCell="U37" sqref="U37"/>
    </sheetView>
  </sheetViews>
  <sheetFormatPr defaultColWidth="9.1796875" defaultRowHeight="12.5" x14ac:dyDescent="0.25"/>
  <cols>
    <col min="1" max="1" width="4.81640625" style="18" customWidth="1"/>
    <col min="2" max="2" width="11.1796875" style="18" customWidth="1"/>
    <col min="3" max="16384" width="9.1796875" style="18"/>
  </cols>
  <sheetData>
    <row r="1" spans="2:8" ht="18.5" x14ac:dyDescent="0.45">
      <c r="B1" s="290" t="s">
        <v>264</v>
      </c>
    </row>
    <row r="5" spans="2:8" x14ac:dyDescent="0.25">
      <c r="B5" s="305"/>
      <c r="C5" s="305"/>
      <c r="D5" s="305"/>
      <c r="E5" s="305"/>
      <c r="F5" s="305"/>
      <c r="G5" s="305"/>
      <c r="H5" s="30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S61"/>
  <sheetViews>
    <sheetView zoomScaleNormal="100" workbookViewId="0">
      <selection activeCell="O14" sqref="O14"/>
    </sheetView>
  </sheetViews>
  <sheetFormatPr defaultColWidth="9.1796875" defaultRowHeight="12.5" x14ac:dyDescent="0.25"/>
  <cols>
    <col min="1" max="1" width="2.81640625" style="134" customWidth="1"/>
    <col min="2" max="2" width="25" style="134" customWidth="1"/>
    <col min="3" max="3" width="31" style="134" bestFit="1" customWidth="1"/>
    <col min="4" max="4" width="27.81640625" style="134" customWidth="1"/>
    <col min="5" max="5" width="35.1796875" style="134" customWidth="1"/>
    <col min="6" max="18" width="11.453125" style="134" customWidth="1"/>
    <col min="19" max="19" width="25.1796875" style="134" customWidth="1"/>
    <col min="20" max="16384" width="9.1796875" style="134"/>
  </cols>
  <sheetData>
    <row r="1" spans="2:19" ht="21" customHeight="1" x14ac:dyDescent="0.45">
      <c r="B1" s="208" t="s">
        <v>204</v>
      </c>
      <c r="C1" s="203"/>
      <c r="D1" s="203"/>
    </row>
    <row r="2" spans="2:19" ht="13" x14ac:dyDescent="0.3">
      <c r="B2" s="158" t="s">
        <v>202</v>
      </c>
      <c r="C2" s="268" t="s">
        <v>203</v>
      </c>
      <c r="D2" s="158" t="s">
        <v>234</v>
      </c>
      <c r="E2" s="158" t="s">
        <v>199</v>
      </c>
      <c r="F2" s="159" t="s">
        <v>205</v>
      </c>
      <c r="G2" s="159"/>
      <c r="H2" s="159"/>
      <c r="I2" s="159"/>
      <c r="J2" s="159"/>
      <c r="K2" s="159"/>
      <c r="L2" s="159"/>
      <c r="M2" s="159"/>
      <c r="N2" s="159"/>
      <c r="O2" s="159"/>
      <c r="P2" s="159"/>
      <c r="Q2" s="159"/>
      <c r="R2" s="159"/>
      <c r="S2" s="160"/>
    </row>
    <row r="3" spans="2:19" x14ac:dyDescent="0.25">
      <c r="B3" s="146" t="s">
        <v>198</v>
      </c>
      <c r="C3" s="257" t="s">
        <v>198</v>
      </c>
      <c r="D3" s="603"/>
      <c r="E3" s="147"/>
      <c r="F3" s="408" t="s">
        <v>516</v>
      </c>
      <c r="G3" s="148"/>
      <c r="H3" s="148"/>
      <c r="I3" s="148"/>
      <c r="J3" s="148"/>
      <c r="K3" s="148"/>
      <c r="L3" s="148"/>
      <c r="M3" s="148"/>
      <c r="N3" s="148"/>
      <c r="O3" s="148"/>
      <c r="P3" s="148"/>
      <c r="Q3" s="148"/>
      <c r="R3" s="148"/>
      <c r="S3" s="149"/>
    </row>
    <row r="4" spans="2:19" x14ac:dyDescent="0.25">
      <c r="B4" s="157"/>
      <c r="C4" s="194"/>
      <c r="D4" s="604"/>
      <c r="E4" s="156"/>
      <c r="F4" s="209" t="s">
        <v>585</v>
      </c>
      <c r="G4" s="154"/>
      <c r="H4" s="154"/>
      <c r="I4" s="154"/>
      <c r="J4" s="154"/>
      <c r="K4" s="154"/>
      <c r="L4" s="154"/>
      <c r="M4" s="154"/>
      <c r="N4" s="154"/>
      <c r="O4" s="154"/>
      <c r="P4" s="154"/>
      <c r="Q4" s="154"/>
      <c r="R4" s="154"/>
      <c r="S4" s="155"/>
    </row>
    <row r="5" spans="2:19" ht="13" x14ac:dyDescent="0.3">
      <c r="B5" s="157"/>
      <c r="C5" s="194"/>
      <c r="D5" s="604"/>
      <c r="E5" s="156"/>
      <c r="F5" s="410" t="s">
        <v>371</v>
      </c>
      <c r="O5" s="154"/>
      <c r="P5" s="154"/>
      <c r="Q5" s="154"/>
      <c r="R5" s="154"/>
      <c r="S5" s="155"/>
    </row>
    <row r="6" spans="2:19" x14ac:dyDescent="0.25">
      <c r="B6" s="157"/>
      <c r="C6" s="194"/>
      <c r="D6" s="604"/>
      <c r="E6" s="156"/>
      <c r="F6" s="207"/>
      <c r="G6" s="153" t="s">
        <v>337</v>
      </c>
      <c r="H6" s="154"/>
      <c r="I6" s="154"/>
      <c r="J6" s="154"/>
      <c r="K6" s="154"/>
      <c r="L6" s="154"/>
      <c r="M6" s="154"/>
      <c r="N6" s="154"/>
      <c r="O6" s="154"/>
      <c r="P6" s="154"/>
      <c r="Q6" s="154"/>
      <c r="R6" s="154"/>
      <c r="S6" s="155"/>
    </row>
    <row r="7" spans="2:19" x14ac:dyDescent="0.25">
      <c r="B7" s="156"/>
      <c r="C7" s="394"/>
      <c r="D7" s="604"/>
      <c r="E7" s="156"/>
      <c r="F7" s="294"/>
      <c r="G7" s="153" t="s">
        <v>215</v>
      </c>
      <c r="H7" s="154"/>
      <c r="I7" s="154"/>
      <c r="J7" s="154"/>
      <c r="K7" s="154"/>
      <c r="L7" s="154"/>
      <c r="M7" s="154"/>
      <c r="N7" s="154"/>
      <c r="O7" s="154"/>
      <c r="P7" s="154"/>
      <c r="Q7" s="154"/>
      <c r="R7" s="154"/>
      <c r="S7" s="155"/>
    </row>
    <row r="8" spans="2:19" x14ac:dyDescent="0.25">
      <c r="B8" s="156"/>
      <c r="C8" s="394"/>
      <c r="D8" s="392"/>
      <c r="E8" s="156"/>
      <c r="F8" s="209" t="s">
        <v>517</v>
      </c>
      <c r="G8" s="153"/>
      <c r="H8" s="154"/>
      <c r="I8" s="154"/>
      <c r="J8" s="154"/>
      <c r="K8" s="154"/>
      <c r="L8" s="154"/>
      <c r="M8" s="154"/>
      <c r="N8" s="154"/>
      <c r="O8" s="154"/>
      <c r="P8" s="154"/>
      <c r="Q8" s="154"/>
      <c r="R8" s="154"/>
      <c r="S8" s="155"/>
    </row>
    <row r="9" spans="2:19" x14ac:dyDescent="0.25">
      <c r="B9" s="156"/>
      <c r="C9" s="396"/>
      <c r="D9" s="393"/>
      <c r="E9" s="150"/>
      <c r="F9" s="395"/>
      <c r="G9" s="153"/>
      <c r="H9" s="154"/>
      <c r="I9" s="154"/>
      <c r="J9" s="154"/>
      <c r="K9" s="154"/>
      <c r="L9" s="154"/>
      <c r="M9" s="154"/>
      <c r="N9" s="154"/>
      <c r="O9" s="154"/>
      <c r="P9" s="154"/>
      <c r="Q9" s="154"/>
      <c r="R9" s="154"/>
      <c r="S9" s="155"/>
    </row>
    <row r="10" spans="2:19" ht="12.75" customHeight="1" x14ac:dyDescent="0.25">
      <c r="B10" s="236" t="s">
        <v>491</v>
      </c>
      <c r="C10" s="385" t="s">
        <v>491</v>
      </c>
      <c r="D10" s="587" t="s">
        <v>532</v>
      </c>
      <c r="E10" s="605" t="s">
        <v>518</v>
      </c>
      <c r="F10" s="594" t="s">
        <v>519</v>
      </c>
      <c r="G10" s="595"/>
      <c r="H10" s="595"/>
      <c r="I10" s="595"/>
      <c r="J10" s="595"/>
      <c r="K10" s="595"/>
      <c r="L10" s="595"/>
      <c r="M10" s="595"/>
      <c r="N10" s="595"/>
      <c r="O10" s="595"/>
      <c r="P10" s="595"/>
      <c r="Q10" s="595"/>
      <c r="R10" s="595"/>
      <c r="S10" s="596"/>
    </row>
    <row r="11" spans="2:19" ht="12.75" customHeight="1" x14ac:dyDescent="0.25">
      <c r="B11" s="247"/>
      <c r="C11" s="269"/>
      <c r="D11" s="587"/>
      <c r="E11" s="605"/>
      <c r="F11" s="605"/>
      <c r="G11" s="606"/>
      <c r="H11" s="606"/>
      <c r="I11" s="606"/>
      <c r="J11" s="606"/>
      <c r="K11" s="606"/>
      <c r="L11" s="606"/>
      <c r="M11" s="606"/>
      <c r="N11" s="606"/>
      <c r="O11" s="606"/>
      <c r="P11" s="606"/>
      <c r="Q11" s="606"/>
      <c r="R11" s="606"/>
      <c r="S11" s="607"/>
    </row>
    <row r="12" spans="2:19" ht="27" customHeight="1" x14ac:dyDescent="0.25">
      <c r="B12" s="247"/>
      <c r="C12" s="269"/>
      <c r="D12" s="587"/>
      <c r="E12" s="605"/>
      <c r="F12" s="605"/>
      <c r="G12" s="606"/>
      <c r="H12" s="606"/>
      <c r="I12" s="606"/>
      <c r="J12" s="606"/>
      <c r="K12" s="606"/>
      <c r="L12" s="606"/>
      <c r="M12" s="606"/>
      <c r="N12" s="606"/>
      <c r="O12" s="606"/>
      <c r="P12" s="606"/>
      <c r="Q12" s="606"/>
      <c r="R12" s="606"/>
      <c r="S12" s="607"/>
    </row>
    <row r="13" spans="2:19" x14ac:dyDescent="0.25">
      <c r="B13" s="235"/>
      <c r="C13" s="270"/>
      <c r="D13" s="588"/>
      <c r="E13" s="597"/>
      <c r="F13" s="297"/>
      <c r="G13" s="298"/>
      <c r="H13" s="298"/>
      <c r="I13" s="298"/>
      <c r="J13" s="298"/>
      <c r="K13" s="298"/>
      <c r="L13" s="298"/>
      <c r="M13" s="298"/>
      <c r="N13" s="298"/>
      <c r="O13" s="298"/>
      <c r="P13" s="298"/>
      <c r="Q13" s="298"/>
      <c r="R13" s="298"/>
      <c r="S13" s="299"/>
    </row>
    <row r="14" spans="2:19" ht="64" customHeight="1" x14ac:dyDescent="0.25">
      <c r="B14" s="205" t="s">
        <v>520</v>
      </c>
      <c r="C14" s="386" t="s">
        <v>520</v>
      </c>
      <c r="D14" s="194" t="s">
        <v>521</v>
      </c>
      <c r="E14" s="521" t="s">
        <v>522</v>
      </c>
      <c r="F14" s="209" t="s">
        <v>523</v>
      </c>
      <c r="S14" s="549"/>
    </row>
    <row r="15" spans="2:19" ht="12.75" customHeight="1" x14ac:dyDescent="0.25">
      <c r="B15" s="589" t="s">
        <v>320</v>
      </c>
      <c r="C15" s="386" t="s">
        <v>524</v>
      </c>
      <c r="D15" s="146" t="s">
        <v>521</v>
      </c>
      <c r="E15" s="586" t="s">
        <v>526</v>
      </c>
      <c r="F15" s="594" t="s">
        <v>527</v>
      </c>
      <c r="G15" s="595"/>
      <c r="H15" s="595"/>
      <c r="I15" s="595"/>
      <c r="J15" s="595"/>
      <c r="K15" s="595"/>
      <c r="L15" s="595"/>
      <c r="M15" s="595"/>
      <c r="N15" s="595"/>
      <c r="O15" s="595"/>
      <c r="P15" s="595"/>
      <c r="Q15" s="595"/>
      <c r="R15" s="595"/>
      <c r="S15" s="596"/>
    </row>
    <row r="16" spans="2:19" x14ac:dyDescent="0.25">
      <c r="B16" s="590"/>
      <c r="C16" s="258"/>
      <c r="D16" s="157"/>
      <c r="E16" s="587"/>
      <c r="F16" s="605"/>
      <c r="G16" s="606"/>
      <c r="H16" s="606"/>
      <c r="I16" s="606"/>
      <c r="J16" s="606"/>
      <c r="K16" s="606"/>
      <c r="L16" s="606"/>
      <c r="M16" s="606"/>
      <c r="N16" s="606"/>
      <c r="O16" s="606"/>
      <c r="P16" s="606"/>
      <c r="Q16" s="606"/>
      <c r="R16" s="606"/>
      <c r="S16" s="607"/>
    </row>
    <row r="17" spans="2:19" x14ac:dyDescent="0.25">
      <c r="B17" s="590"/>
      <c r="C17" s="258" t="s">
        <v>525</v>
      </c>
      <c r="D17" s="301"/>
      <c r="E17" s="587"/>
      <c r="F17" s="153" t="s">
        <v>528</v>
      </c>
      <c r="G17" s="154"/>
      <c r="H17" s="154"/>
      <c r="I17" s="154"/>
      <c r="J17" s="154"/>
      <c r="K17" s="154"/>
      <c r="L17" s="154"/>
      <c r="M17" s="154"/>
      <c r="N17" s="154"/>
      <c r="O17" s="154"/>
      <c r="P17" s="154"/>
      <c r="Q17" s="154"/>
      <c r="R17" s="154"/>
      <c r="S17" s="155"/>
    </row>
    <row r="18" spans="2:19" x14ac:dyDescent="0.25">
      <c r="B18" s="590"/>
      <c r="C18" s="271"/>
      <c r="D18" s="156"/>
      <c r="E18" s="587"/>
      <c r="F18" s="605" t="s">
        <v>207</v>
      </c>
      <c r="G18" s="606"/>
      <c r="H18" s="606"/>
      <c r="I18" s="606"/>
      <c r="J18" s="606"/>
      <c r="K18" s="606"/>
      <c r="L18" s="606"/>
      <c r="M18" s="606"/>
      <c r="N18" s="606"/>
      <c r="O18" s="606"/>
      <c r="P18" s="606"/>
      <c r="Q18" s="606"/>
      <c r="R18" s="606"/>
      <c r="S18" s="607"/>
    </row>
    <row r="19" spans="2:19" ht="12.75" customHeight="1" x14ac:dyDescent="0.25">
      <c r="B19" s="590"/>
      <c r="C19" s="271"/>
      <c r="D19" s="156"/>
      <c r="E19" s="587"/>
      <c r="F19" s="605" t="s">
        <v>206</v>
      </c>
      <c r="G19" s="606"/>
      <c r="H19" s="606"/>
      <c r="I19" s="606"/>
      <c r="J19" s="606"/>
      <c r="K19" s="606"/>
      <c r="L19" s="606"/>
      <c r="M19" s="606"/>
      <c r="N19" s="606"/>
      <c r="O19" s="606"/>
      <c r="P19" s="606"/>
      <c r="Q19" s="606"/>
      <c r="R19" s="606"/>
      <c r="S19" s="607"/>
    </row>
    <row r="20" spans="2:19" x14ac:dyDescent="0.25">
      <c r="B20" s="590"/>
      <c r="C20" s="271"/>
      <c r="D20" s="156"/>
      <c r="E20" s="587"/>
      <c r="F20" s="605"/>
      <c r="G20" s="606"/>
      <c r="H20" s="606"/>
      <c r="I20" s="606"/>
      <c r="J20" s="606"/>
      <c r="K20" s="606"/>
      <c r="L20" s="606"/>
      <c r="M20" s="606"/>
      <c r="N20" s="606"/>
      <c r="O20" s="606"/>
      <c r="P20" s="606"/>
      <c r="Q20" s="606"/>
      <c r="R20" s="606"/>
      <c r="S20" s="607"/>
    </row>
    <row r="21" spans="2:19" ht="27" customHeight="1" x14ac:dyDescent="0.25">
      <c r="B21" s="590"/>
      <c r="C21" s="271"/>
      <c r="D21" s="156"/>
      <c r="E21" s="608"/>
      <c r="F21" s="605" t="s">
        <v>529</v>
      </c>
      <c r="G21" s="606"/>
      <c r="H21" s="606"/>
      <c r="I21" s="606"/>
      <c r="J21" s="606"/>
      <c r="K21" s="606"/>
      <c r="L21" s="606"/>
      <c r="M21" s="606"/>
      <c r="N21" s="606"/>
      <c r="O21" s="606"/>
      <c r="P21" s="606"/>
      <c r="Q21" s="606"/>
      <c r="R21" s="606"/>
      <c r="S21" s="607"/>
    </row>
    <row r="22" spans="2:19" ht="29.5" customHeight="1" x14ac:dyDescent="0.25">
      <c r="B22" s="590"/>
      <c r="C22" s="271"/>
      <c r="D22" s="156"/>
      <c r="E22" s="608"/>
      <c r="F22" s="605" t="s">
        <v>530</v>
      </c>
      <c r="G22" s="606"/>
      <c r="H22" s="606"/>
      <c r="I22" s="606"/>
      <c r="J22" s="606"/>
      <c r="K22" s="606"/>
      <c r="L22" s="606"/>
      <c r="M22" s="606"/>
      <c r="N22" s="606"/>
      <c r="O22" s="606"/>
      <c r="P22" s="606"/>
      <c r="Q22" s="606"/>
      <c r="R22" s="606"/>
      <c r="S22" s="607"/>
    </row>
    <row r="23" spans="2:19" x14ac:dyDescent="0.25">
      <c r="B23" s="590"/>
      <c r="C23" s="271"/>
      <c r="D23" s="156"/>
      <c r="E23" s="608"/>
      <c r="F23" s="153" t="s">
        <v>531</v>
      </c>
      <c r="G23" s="154"/>
      <c r="H23" s="154"/>
      <c r="I23" s="154"/>
      <c r="J23" s="154"/>
      <c r="K23" s="154"/>
      <c r="L23" s="154"/>
      <c r="M23" s="154"/>
      <c r="N23" s="154"/>
      <c r="O23" s="154"/>
      <c r="P23" s="154"/>
      <c r="Q23" s="154"/>
      <c r="R23" s="154"/>
      <c r="S23" s="155"/>
    </row>
    <row r="24" spans="2:19" x14ac:dyDescent="0.25">
      <c r="B24" s="591"/>
      <c r="C24" s="272"/>
      <c r="D24" s="150"/>
      <c r="E24" s="210"/>
      <c r="F24" s="151"/>
      <c r="G24" s="151"/>
      <c r="H24" s="151"/>
      <c r="I24" s="151"/>
      <c r="J24" s="151"/>
      <c r="K24" s="151"/>
      <c r="L24" s="151"/>
      <c r="M24" s="151"/>
      <c r="N24" s="151"/>
      <c r="O24" s="151"/>
      <c r="P24" s="151"/>
      <c r="Q24" s="151"/>
      <c r="R24" s="151"/>
      <c r="S24" s="152"/>
    </row>
    <row r="25" spans="2:19" ht="38.25" customHeight="1" x14ac:dyDescent="0.25">
      <c r="B25" s="205" t="s">
        <v>280</v>
      </c>
      <c r="C25" s="386" t="s">
        <v>280</v>
      </c>
      <c r="D25" s="586" t="s">
        <v>533</v>
      </c>
      <c r="E25" s="586" t="s">
        <v>534</v>
      </c>
      <c r="F25" s="204" t="s">
        <v>535</v>
      </c>
      <c r="G25" s="148"/>
      <c r="H25" s="148"/>
      <c r="I25" s="148"/>
      <c r="J25" s="148"/>
      <c r="K25" s="148"/>
      <c r="L25" s="148"/>
      <c r="M25" s="148"/>
      <c r="N25" s="148"/>
      <c r="O25" s="148"/>
      <c r="P25" s="148"/>
      <c r="Q25" s="148"/>
      <c r="R25" s="148"/>
      <c r="S25" s="149"/>
    </row>
    <row r="26" spans="2:19" x14ac:dyDescent="0.25">
      <c r="B26" s="211"/>
      <c r="C26" s="273"/>
      <c r="D26" s="587"/>
      <c r="E26" s="587"/>
      <c r="F26" s="153"/>
      <c r="G26" s="154"/>
      <c r="H26" s="154"/>
      <c r="I26" s="154"/>
      <c r="J26" s="154"/>
      <c r="K26" s="154"/>
      <c r="L26" s="154"/>
      <c r="M26" s="154"/>
      <c r="N26" s="154"/>
      <c r="O26" s="154"/>
      <c r="P26" s="154"/>
      <c r="Q26" s="154"/>
      <c r="R26" s="154"/>
      <c r="S26" s="155"/>
    </row>
    <row r="27" spans="2:19" x14ac:dyDescent="0.25">
      <c r="B27" s="206"/>
      <c r="C27" s="272"/>
      <c r="D27" s="588"/>
      <c r="E27" s="194"/>
      <c r="F27" s="154"/>
      <c r="G27" s="154"/>
      <c r="H27" s="154"/>
      <c r="I27" s="154"/>
      <c r="J27" s="154"/>
      <c r="K27" s="154"/>
      <c r="L27" s="154"/>
      <c r="M27" s="154"/>
      <c r="N27" s="154"/>
      <c r="O27" s="154"/>
      <c r="P27" s="154"/>
      <c r="Q27" s="154"/>
      <c r="R27" s="154"/>
      <c r="S27" s="155"/>
    </row>
    <row r="28" spans="2:19" ht="41.5" customHeight="1" x14ac:dyDescent="0.25">
      <c r="B28" s="581" t="s">
        <v>536</v>
      </c>
      <c r="C28" s="552" t="s">
        <v>537</v>
      </c>
      <c r="D28" s="586" t="s">
        <v>533</v>
      </c>
      <c r="E28" s="586" t="s">
        <v>566</v>
      </c>
      <c r="F28" s="594" t="s">
        <v>538</v>
      </c>
      <c r="G28" s="595"/>
      <c r="H28" s="595"/>
      <c r="I28" s="595"/>
      <c r="J28" s="595"/>
      <c r="K28" s="595"/>
      <c r="L28" s="595"/>
      <c r="M28" s="595"/>
      <c r="N28" s="595"/>
      <c r="O28" s="595"/>
      <c r="P28" s="595"/>
      <c r="Q28" s="595"/>
      <c r="R28" s="595"/>
      <c r="S28" s="596"/>
    </row>
    <row r="29" spans="2:19" x14ac:dyDescent="0.25">
      <c r="B29" s="582"/>
      <c r="C29" s="259"/>
      <c r="D29" s="587"/>
      <c r="E29" s="587"/>
      <c r="F29" s="153" t="s">
        <v>539</v>
      </c>
      <c r="G29" s="154"/>
      <c r="H29" s="154"/>
      <c r="I29" s="154"/>
      <c r="J29" s="154"/>
      <c r="K29" s="154"/>
      <c r="L29" s="154"/>
      <c r="M29" s="154"/>
      <c r="N29" s="154"/>
      <c r="O29" s="154"/>
      <c r="P29" s="154"/>
      <c r="Q29" s="154"/>
      <c r="R29" s="154"/>
      <c r="S29" s="155"/>
    </row>
    <row r="30" spans="2:19" x14ac:dyDescent="0.25">
      <c r="B30" s="582"/>
      <c r="C30" s="259"/>
      <c r="D30" s="587"/>
      <c r="E30" s="587"/>
      <c r="F30" s="153" t="s">
        <v>541</v>
      </c>
      <c r="G30" s="397"/>
      <c r="H30" s="397"/>
      <c r="I30" s="397"/>
      <c r="J30" s="397"/>
      <c r="K30" s="397"/>
      <c r="L30" s="397"/>
      <c r="M30" s="397"/>
      <c r="N30" s="397"/>
      <c r="O30" s="397"/>
      <c r="P30" s="397"/>
      <c r="Q30" s="397"/>
      <c r="R30" s="397"/>
      <c r="S30" s="398"/>
    </row>
    <row r="31" spans="2:19" x14ac:dyDescent="0.25">
      <c r="B31" s="582"/>
      <c r="C31" s="259"/>
      <c r="D31" s="587"/>
      <c r="E31" s="587"/>
      <c r="F31" s="153" t="s">
        <v>540</v>
      </c>
      <c r="G31" s="397"/>
      <c r="H31" s="397"/>
      <c r="I31" s="397"/>
      <c r="J31" s="397"/>
      <c r="K31" s="397"/>
      <c r="L31" s="397"/>
      <c r="M31" s="397"/>
      <c r="N31" s="397"/>
      <c r="O31" s="397"/>
      <c r="P31" s="397"/>
      <c r="Q31" s="397"/>
      <c r="R31" s="397"/>
      <c r="S31" s="398"/>
    </row>
    <row r="32" spans="2:19" x14ac:dyDescent="0.25">
      <c r="B32" s="582"/>
      <c r="C32" s="259"/>
      <c r="D32" s="587"/>
      <c r="E32" s="587"/>
      <c r="F32" s="153" t="s">
        <v>542</v>
      </c>
      <c r="G32" s="153"/>
      <c r="H32" s="153"/>
      <c r="I32" s="153"/>
      <c r="J32" s="153"/>
      <c r="K32" s="153"/>
      <c r="L32" s="153"/>
      <c r="M32" s="153"/>
      <c r="N32" s="153"/>
      <c r="O32" s="153"/>
      <c r="P32" s="153"/>
      <c r="Q32" s="153"/>
      <c r="R32" s="153"/>
      <c r="S32" s="409"/>
    </row>
    <row r="33" spans="2:19" x14ac:dyDescent="0.25">
      <c r="B33" s="582"/>
      <c r="C33" s="259"/>
      <c r="D33" s="587"/>
      <c r="E33" s="587"/>
      <c r="F33" s="153" t="s">
        <v>543</v>
      </c>
      <c r="G33" s="153"/>
      <c r="H33" s="153"/>
      <c r="I33" s="153"/>
      <c r="J33" s="153"/>
      <c r="K33" s="153"/>
      <c r="L33" s="153"/>
      <c r="M33" s="153"/>
      <c r="N33" s="153"/>
      <c r="O33" s="153"/>
      <c r="P33" s="153"/>
      <c r="Q33" s="153"/>
      <c r="R33" s="153"/>
      <c r="S33" s="409"/>
    </row>
    <row r="34" spans="2:19" x14ac:dyDescent="0.25">
      <c r="B34" s="583"/>
      <c r="C34" s="260"/>
      <c r="D34" s="588"/>
      <c r="E34" s="588"/>
      <c r="F34" s="151"/>
      <c r="G34" s="151"/>
      <c r="H34" s="151"/>
      <c r="I34" s="151"/>
      <c r="J34" s="151"/>
      <c r="K34" s="151"/>
      <c r="L34" s="151"/>
      <c r="M34" s="151"/>
      <c r="N34" s="151"/>
      <c r="O34" s="151"/>
      <c r="P34" s="151"/>
      <c r="Q34" s="151"/>
      <c r="R34" s="151"/>
      <c r="S34" s="152"/>
    </row>
    <row r="35" spans="2:19" ht="12.75" customHeight="1" x14ac:dyDescent="0.25">
      <c r="B35" s="581" t="s">
        <v>567</v>
      </c>
      <c r="C35" s="387" t="s">
        <v>275</v>
      </c>
      <c r="D35" s="586" t="s">
        <v>544</v>
      </c>
      <c r="E35" s="586" t="s">
        <v>568</v>
      </c>
      <c r="F35" s="594" t="s">
        <v>545</v>
      </c>
      <c r="G35" s="595"/>
      <c r="H35" s="595"/>
      <c r="I35" s="595"/>
      <c r="J35" s="595"/>
      <c r="K35" s="595"/>
      <c r="L35" s="595"/>
      <c r="M35" s="595"/>
      <c r="N35" s="595"/>
      <c r="O35" s="595"/>
      <c r="P35" s="595"/>
      <c r="Q35" s="595"/>
      <c r="R35" s="595"/>
      <c r="S35" s="596"/>
    </row>
    <row r="36" spans="2:19" x14ac:dyDescent="0.25">
      <c r="B36" s="582"/>
      <c r="C36" s="550"/>
      <c r="D36" s="592"/>
      <c r="E36" s="587"/>
      <c r="F36" s="553" t="s">
        <v>546</v>
      </c>
      <c r="G36" s="295"/>
      <c r="H36" s="295"/>
      <c r="I36" s="295"/>
      <c r="J36" s="295"/>
      <c r="K36" s="295"/>
      <c r="L36" s="295"/>
      <c r="M36" s="295"/>
      <c r="N36" s="295"/>
      <c r="O36" s="295"/>
      <c r="P36" s="295"/>
      <c r="Q36" s="295"/>
      <c r="R36" s="295"/>
      <c r="S36" s="296"/>
    </row>
    <row r="37" spans="2:19" x14ac:dyDescent="0.25">
      <c r="B37" s="582"/>
      <c r="C37" s="550"/>
      <c r="D37" s="592"/>
      <c r="E37" s="587"/>
      <c r="F37" s="153" t="s">
        <v>539</v>
      </c>
      <c r="G37" s="154"/>
      <c r="H37" s="154"/>
      <c r="I37" s="154"/>
      <c r="J37" s="154"/>
      <c r="K37" s="154"/>
      <c r="L37" s="154"/>
      <c r="M37" s="154"/>
      <c r="N37" s="154"/>
      <c r="O37" s="154"/>
      <c r="P37" s="154"/>
      <c r="Q37" s="154"/>
      <c r="R37" s="154"/>
      <c r="S37" s="155"/>
    </row>
    <row r="38" spans="2:19" x14ac:dyDescent="0.25">
      <c r="B38" s="582"/>
      <c r="C38" s="550"/>
      <c r="D38" s="592"/>
      <c r="E38" s="587"/>
      <c r="F38" s="154"/>
      <c r="G38" s="154"/>
      <c r="H38" s="154"/>
      <c r="I38" s="154"/>
      <c r="J38" s="154"/>
      <c r="K38" s="154"/>
      <c r="L38" s="154"/>
      <c r="M38" s="154"/>
      <c r="N38" s="154"/>
      <c r="O38" s="154"/>
      <c r="P38" s="154"/>
      <c r="Q38" s="154"/>
      <c r="R38" s="154"/>
      <c r="S38" s="155"/>
    </row>
    <row r="39" spans="2:19" x14ac:dyDescent="0.25">
      <c r="B39" s="582" t="s">
        <v>565</v>
      </c>
      <c r="C39" s="550"/>
      <c r="D39" s="592"/>
      <c r="E39" s="587"/>
      <c r="F39" s="154"/>
      <c r="G39" s="154"/>
      <c r="H39" s="154"/>
      <c r="I39" s="154"/>
      <c r="J39" s="154"/>
      <c r="K39" s="154"/>
      <c r="L39" s="154"/>
      <c r="M39" s="154"/>
      <c r="N39" s="154"/>
      <c r="O39" s="154"/>
      <c r="P39" s="154"/>
      <c r="Q39" s="154"/>
      <c r="R39" s="154"/>
      <c r="S39" s="155"/>
    </row>
    <row r="40" spans="2:19" x14ac:dyDescent="0.25">
      <c r="B40" s="582"/>
      <c r="C40" s="550"/>
      <c r="D40" s="592"/>
      <c r="E40" s="587"/>
      <c r="F40" s="154"/>
      <c r="G40" s="154"/>
      <c r="H40" s="154"/>
      <c r="I40" s="154"/>
      <c r="J40" s="154"/>
      <c r="K40" s="154"/>
      <c r="L40" s="154"/>
      <c r="M40" s="154"/>
      <c r="N40" s="154"/>
      <c r="O40" s="154"/>
      <c r="P40" s="154"/>
      <c r="Q40" s="154"/>
      <c r="R40" s="154"/>
      <c r="S40" s="155"/>
    </row>
    <row r="41" spans="2:19" x14ac:dyDescent="0.25">
      <c r="B41" s="582"/>
      <c r="C41" s="550"/>
      <c r="D41" s="592"/>
      <c r="E41" s="587"/>
      <c r="F41" s="154"/>
      <c r="G41" s="154"/>
      <c r="H41" s="154"/>
      <c r="I41" s="154"/>
      <c r="J41" s="154"/>
      <c r="K41" s="154"/>
      <c r="L41" s="154"/>
      <c r="M41" s="154"/>
      <c r="N41" s="154"/>
      <c r="O41" s="154"/>
      <c r="P41" s="154"/>
      <c r="Q41" s="154"/>
      <c r="R41" s="154"/>
      <c r="S41" s="155"/>
    </row>
    <row r="42" spans="2:19" ht="44.25" customHeight="1" x14ac:dyDescent="0.25">
      <c r="B42" s="583"/>
      <c r="C42" s="551"/>
      <c r="D42" s="593"/>
      <c r="E42" s="588"/>
      <c r="F42" s="151"/>
      <c r="G42" s="151"/>
      <c r="H42" s="151"/>
      <c r="I42" s="151"/>
      <c r="J42" s="151"/>
      <c r="K42" s="151"/>
      <c r="L42" s="151"/>
      <c r="M42" s="151"/>
      <c r="N42" s="151"/>
      <c r="O42" s="151"/>
      <c r="P42" s="151"/>
      <c r="Q42" s="151"/>
      <c r="R42" s="151"/>
      <c r="S42" s="152"/>
    </row>
    <row r="43" spans="2:19" ht="44.25" customHeight="1" x14ac:dyDescent="0.25">
      <c r="B43" s="581" t="s">
        <v>548</v>
      </c>
      <c r="C43" s="554" t="s">
        <v>547</v>
      </c>
      <c r="D43" s="194" t="s">
        <v>549</v>
      </c>
      <c r="E43" s="586" t="s">
        <v>551</v>
      </c>
      <c r="F43" s="594" t="s">
        <v>550</v>
      </c>
      <c r="G43" s="595"/>
      <c r="H43" s="595"/>
      <c r="I43" s="595"/>
      <c r="J43" s="595"/>
      <c r="K43" s="595"/>
      <c r="L43" s="595"/>
      <c r="M43" s="595"/>
      <c r="N43" s="595"/>
      <c r="O43" s="595"/>
      <c r="P43" s="595"/>
      <c r="Q43" s="595"/>
      <c r="R43" s="595"/>
      <c r="S43" s="596"/>
    </row>
    <row r="44" spans="2:19" ht="54" customHeight="1" x14ac:dyDescent="0.25">
      <c r="B44" s="582"/>
      <c r="C44" s="550"/>
      <c r="D44" s="522"/>
      <c r="E44" s="588"/>
      <c r="F44" s="597"/>
      <c r="G44" s="598"/>
      <c r="H44" s="598"/>
      <c r="I44" s="598"/>
      <c r="J44" s="598"/>
      <c r="K44" s="598"/>
      <c r="L44" s="598"/>
      <c r="M44" s="598"/>
      <c r="N44" s="598"/>
      <c r="O44" s="598"/>
      <c r="P44" s="598"/>
      <c r="Q44" s="598"/>
      <c r="R44" s="598"/>
      <c r="S44" s="599"/>
    </row>
    <row r="45" spans="2:19" ht="108.5" customHeight="1" x14ac:dyDescent="0.25">
      <c r="B45" s="570" t="s">
        <v>562</v>
      </c>
      <c r="C45" s="571" t="s">
        <v>417</v>
      </c>
      <c r="D45" s="525" t="s">
        <v>563</v>
      </c>
      <c r="E45" s="194" t="s">
        <v>564</v>
      </c>
      <c r="F45" s="600" t="s">
        <v>569</v>
      </c>
      <c r="G45" s="601"/>
      <c r="H45" s="601"/>
      <c r="I45" s="601"/>
      <c r="J45" s="601"/>
      <c r="K45" s="601"/>
      <c r="L45" s="601"/>
      <c r="M45" s="601"/>
      <c r="N45" s="601"/>
      <c r="O45" s="601"/>
      <c r="P45" s="601"/>
      <c r="Q45" s="601"/>
      <c r="R45" s="601"/>
      <c r="S45" s="602"/>
    </row>
    <row r="46" spans="2:19" x14ac:dyDescent="0.25">
      <c r="B46" s="584" t="s">
        <v>552</v>
      </c>
      <c r="C46" s="555" t="s">
        <v>552</v>
      </c>
      <c r="D46" s="587" t="s">
        <v>533</v>
      </c>
      <c r="E46" s="586" t="s">
        <v>553</v>
      </c>
      <c r="F46" s="204"/>
      <c r="G46" s="148"/>
      <c r="H46" s="148"/>
      <c r="I46" s="148"/>
      <c r="J46" s="148"/>
      <c r="K46" s="148"/>
      <c r="L46" s="148"/>
      <c r="M46" s="148"/>
      <c r="N46" s="148"/>
      <c r="O46" s="148"/>
      <c r="P46" s="148"/>
      <c r="Q46" s="148"/>
      <c r="R46" s="148"/>
      <c r="S46" s="149"/>
    </row>
    <row r="47" spans="2:19" x14ac:dyDescent="0.25">
      <c r="B47" s="584"/>
      <c r="C47" s="333"/>
      <c r="D47" s="587"/>
      <c r="E47" s="587"/>
      <c r="F47" s="154"/>
      <c r="G47" s="154"/>
      <c r="H47" s="154"/>
      <c r="I47" s="154"/>
      <c r="J47" s="154"/>
      <c r="K47" s="154"/>
      <c r="L47" s="154"/>
      <c r="M47" s="154"/>
      <c r="N47" s="154"/>
      <c r="O47" s="154"/>
      <c r="P47" s="154"/>
      <c r="Q47" s="154"/>
      <c r="R47" s="154"/>
      <c r="S47" s="155"/>
    </row>
    <row r="48" spans="2:19" x14ac:dyDescent="0.25">
      <c r="B48" s="584"/>
      <c r="C48" s="333"/>
      <c r="D48" s="587"/>
      <c r="E48" s="587"/>
      <c r="F48" s="154"/>
      <c r="G48" s="154"/>
      <c r="H48" s="154"/>
      <c r="I48" s="154"/>
      <c r="J48" s="154"/>
      <c r="K48" s="154"/>
      <c r="L48" s="154"/>
      <c r="M48" s="154"/>
      <c r="N48" s="154"/>
      <c r="O48" s="154"/>
      <c r="P48" s="154"/>
      <c r="Q48" s="154"/>
      <c r="R48" s="154"/>
      <c r="S48" s="155"/>
    </row>
    <row r="49" spans="2:19" x14ac:dyDescent="0.25">
      <c r="B49" s="585"/>
      <c r="C49" s="274"/>
      <c r="D49" s="588"/>
      <c r="E49" s="588"/>
      <c r="F49" s="151"/>
      <c r="G49" s="151"/>
      <c r="H49" s="151"/>
      <c r="I49" s="151"/>
      <c r="J49" s="151"/>
      <c r="K49" s="151"/>
      <c r="L49" s="151"/>
      <c r="M49" s="151"/>
      <c r="N49" s="151"/>
      <c r="O49" s="151"/>
      <c r="P49" s="151"/>
      <c r="Q49" s="151"/>
      <c r="R49" s="151"/>
      <c r="S49" s="152"/>
    </row>
    <row r="50" spans="2:19" x14ac:dyDescent="0.25">
      <c r="B50" s="584" t="s">
        <v>576</v>
      </c>
      <c r="C50" s="555" t="s">
        <v>576</v>
      </c>
      <c r="D50" s="587" t="s">
        <v>533</v>
      </c>
      <c r="E50" s="586" t="s">
        <v>578</v>
      </c>
      <c r="F50" s="204"/>
      <c r="G50" s="148"/>
      <c r="H50" s="148"/>
      <c r="I50" s="148"/>
      <c r="J50" s="148"/>
      <c r="K50" s="148"/>
      <c r="L50" s="148"/>
      <c r="M50" s="148"/>
      <c r="N50" s="148"/>
      <c r="O50" s="148"/>
      <c r="P50" s="148"/>
      <c r="Q50" s="148"/>
      <c r="R50" s="148"/>
      <c r="S50" s="149"/>
    </row>
    <row r="51" spans="2:19" x14ac:dyDescent="0.25">
      <c r="B51" s="584"/>
      <c r="C51" s="333"/>
      <c r="D51" s="587"/>
      <c r="E51" s="587"/>
      <c r="F51" s="154"/>
      <c r="G51" s="154"/>
      <c r="H51" s="154"/>
      <c r="I51" s="154"/>
      <c r="J51" s="154"/>
      <c r="K51" s="154"/>
      <c r="L51" s="154"/>
      <c r="M51" s="154"/>
      <c r="N51" s="154"/>
      <c r="O51" s="154"/>
      <c r="P51" s="154"/>
      <c r="Q51" s="154"/>
      <c r="R51" s="154"/>
      <c r="S51" s="155"/>
    </row>
    <row r="52" spans="2:19" x14ac:dyDescent="0.25">
      <c r="B52" s="584"/>
      <c r="C52" s="333"/>
      <c r="D52" s="587"/>
      <c r="E52" s="587"/>
      <c r="F52" s="154"/>
      <c r="G52" s="154"/>
      <c r="H52" s="154"/>
      <c r="I52" s="154"/>
      <c r="J52" s="154"/>
      <c r="K52" s="154"/>
      <c r="L52" s="154"/>
      <c r="M52" s="154"/>
      <c r="N52" s="154"/>
      <c r="O52" s="154"/>
      <c r="P52" s="154"/>
      <c r="Q52" s="154"/>
      <c r="R52" s="154"/>
      <c r="S52" s="155"/>
    </row>
    <row r="53" spans="2:19" x14ac:dyDescent="0.25">
      <c r="B53" s="585"/>
      <c r="C53" s="274"/>
      <c r="D53" s="588"/>
      <c r="E53" s="588"/>
      <c r="F53" s="151"/>
      <c r="G53" s="151"/>
      <c r="H53" s="151"/>
      <c r="I53" s="151"/>
      <c r="J53" s="151"/>
      <c r="K53" s="151"/>
      <c r="L53" s="151"/>
      <c r="M53" s="151"/>
      <c r="N53" s="151"/>
      <c r="O53" s="151"/>
      <c r="P53" s="151"/>
      <c r="Q53" s="151"/>
      <c r="R53" s="151"/>
      <c r="S53" s="152"/>
    </row>
    <row r="54" spans="2:19" x14ac:dyDescent="0.25">
      <c r="B54" s="559" t="s">
        <v>200</v>
      </c>
      <c r="C54" s="556" t="s">
        <v>554</v>
      </c>
      <c r="D54" s="587" t="s">
        <v>521</v>
      </c>
      <c r="E54" s="614" t="s">
        <v>555</v>
      </c>
      <c r="F54" s="153"/>
      <c r="G54" s="154"/>
      <c r="H54" s="154"/>
      <c r="I54" s="154"/>
      <c r="J54" s="154"/>
      <c r="K54" s="154"/>
      <c r="L54" s="154"/>
      <c r="M54" s="154"/>
      <c r="N54" s="154"/>
      <c r="O54" s="154"/>
      <c r="P54" s="154"/>
      <c r="Q54" s="154"/>
      <c r="R54" s="154"/>
      <c r="S54" s="155"/>
    </row>
    <row r="55" spans="2:19" ht="30.75" customHeight="1" x14ac:dyDescent="0.25">
      <c r="B55" s="199"/>
      <c r="C55" s="560"/>
      <c r="D55" s="587"/>
      <c r="E55" s="614"/>
      <c r="F55" s="153"/>
      <c r="G55" s="154"/>
      <c r="H55" s="154"/>
      <c r="I55" s="154"/>
      <c r="J55" s="154"/>
      <c r="K55" s="154"/>
      <c r="L55" s="154"/>
      <c r="M55" s="154"/>
      <c r="N55" s="154"/>
      <c r="O55" s="154"/>
      <c r="P55" s="154"/>
      <c r="Q55" s="154"/>
      <c r="R55" s="154"/>
      <c r="S55" s="155"/>
    </row>
    <row r="56" spans="2:19" ht="12.5" customHeight="1" x14ac:dyDescent="0.25">
      <c r="B56" s="199"/>
      <c r="C56" s="561" t="s">
        <v>276</v>
      </c>
      <c r="D56" s="611" t="s">
        <v>533</v>
      </c>
      <c r="E56" s="564" t="s">
        <v>570</v>
      </c>
      <c r="F56" s="565"/>
      <c r="G56" s="565"/>
      <c r="H56" s="565"/>
      <c r="I56" s="565"/>
      <c r="J56" s="148"/>
      <c r="K56" s="148"/>
      <c r="L56" s="148"/>
      <c r="M56" s="148"/>
      <c r="N56" s="148"/>
      <c r="O56" s="148"/>
      <c r="P56" s="148"/>
      <c r="Q56" s="148"/>
      <c r="R56" s="148"/>
      <c r="S56" s="149"/>
    </row>
    <row r="57" spans="2:19" x14ac:dyDescent="0.25">
      <c r="B57" s="199"/>
      <c r="C57" s="560" t="s">
        <v>277</v>
      </c>
      <c r="D57" s="612"/>
      <c r="E57" s="566" t="s">
        <v>571</v>
      </c>
      <c r="F57" s="567"/>
      <c r="G57" s="567"/>
      <c r="H57" s="567"/>
      <c r="I57" s="567"/>
      <c r="J57" s="154"/>
      <c r="K57" s="154"/>
      <c r="L57" s="154"/>
      <c r="M57" s="154"/>
      <c r="N57" s="154"/>
      <c r="O57" s="154"/>
      <c r="P57" s="154"/>
      <c r="Q57" s="154"/>
      <c r="R57" s="154"/>
      <c r="S57" s="155"/>
    </row>
    <row r="58" spans="2:19" x14ac:dyDescent="0.25">
      <c r="B58" s="199"/>
      <c r="C58" s="563" t="s">
        <v>278</v>
      </c>
      <c r="D58" s="612"/>
      <c r="E58" s="566" t="s">
        <v>572</v>
      </c>
      <c r="F58" s="567"/>
      <c r="G58" s="567"/>
      <c r="H58" s="567"/>
      <c r="I58" s="567"/>
      <c r="J58" s="154"/>
      <c r="K58" s="154"/>
      <c r="L58" s="154"/>
      <c r="M58" s="154"/>
      <c r="N58" s="154"/>
      <c r="O58" s="154"/>
      <c r="P58" s="154"/>
      <c r="Q58" s="154"/>
      <c r="R58" s="154"/>
      <c r="S58" s="155"/>
    </row>
    <row r="59" spans="2:19" x14ac:dyDescent="0.25">
      <c r="B59" s="199"/>
      <c r="C59" s="562" t="s">
        <v>279</v>
      </c>
      <c r="D59" s="613"/>
      <c r="E59" s="568" t="s">
        <v>573</v>
      </c>
      <c r="F59" s="569"/>
      <c r="G59" s="569"/>
      <c r="H59" s="569"/>
      <c r="I59" s="569"/>
      <c r="J59" s="151"/>
      <c r="K59" s="151"/>
      <c r="L59" s="151"/>
      <c r="M59" s="151"/>
      <c r="N59" s="151"/>
      <c r="O59" s="151"/>
      <c r="P59" s="151"/>
      <c r="Q59" s="151"/>
      <c r="R59" s="151"/>
      <c r="S59" s="152"/>
    </row>
    <row r="60" spans="2:19" ht="112" customHeight="1" x14ac:dyDescent="0.25">
      <c r="B60" s="199"/>
      <c r="C60" s="557" t="s">
        <v>556</v>
      </c>
      <c r="D60" s="256" t="s">
        <v>521</v>
      </c>
      <c r="E60" s="256" t="s">
        <v>267</v>
      </c>
      <c r="F60" s="601" t="s">
        <v>557</v>
      </c>
      <c r="G60" s="601"/>
      <c r="H60" s="601"/>
      <c r="I60" s="601"/>
      <c r="J60" s="601"/>
      <c r="K60" s="601"/>
      <c r="L60" s="601"/>
      <c r="M60" s="601"/>
      <c r="N60" s="601"/>
      <c r="O60" s="601"/>
      <c r="P60" s="601"/>
      <c r="Q60" s="601"/>
      <c r="R60" s="601"/>
      <c r="S60" s="602"/>
    </row>
    <row r="61" spans="2:19" ht="56" customHeight="1" x14ac:dyDescent="0.25">
      <c r="B61" s="200"/>
      <c r="C61" s="558" t="s">
        <v>559</v>
      </c>
      <c r="D61" s="256" t="s">
        <v>521</v>
      </c>
      <c r="E61" s="256" t="s">
        <v>560</v>
      </c>
      <c r="F61" s="601" t="s">
        <v>561</v>
      </c>
      <c r="G61" s="609"/>
      <c r="H61" s="609"/>
      <c r="I61" s="609"/>
      <c r="J61" s="609"/>
      <c r="K61" s="609"/>
      <c r="L61" s="609"/>
      <c r="M61" s="609"/>
      <c r="N61" s="609"/>
      <c r="O61" s="609"/>
      <c r="P61" s="609"/>
      <c r="Q61" s="609"/>
      <c r="R61" s="609"/>
      <c r="S61" s="610"/>
    </row>
  </sheetData>
  <mergeCells count="38">
    <mergeCell ref="B50:B53"/>
    <mergeCell ref="D50:D53"/>
    <mergeCell ref="E50:E53"/>
    <mergeCell ref="F60:S60"/>
    <mergeCell ref="F61:S61"/>
    <mergeCell ref="D56:D59"/>
    <mergeCell ref="D54:D55"/>
    <mergeCell ref="E54:E55"/>
    <mergeCell ref="D3:D7"/>
    <mergeCell ref="D10:D13"/>
    <mergeCell ref="D25:D27"/>
    <mergeCell ref="D28:D34"/>
    <mergeCell ref="F28:S28"/>
    <mergeCell ref="E10:E13"/>
    <mergeCell ref="E25:E26"/>
    <mergeCell ref="E28:E34"/>
    <mergeCell ref="F10:S12"/>
    <mergeCell ref="F22:S22"/>
    <mergeCell ref="F15:S16"/>
    <mergeCell ref="F18:S18"/>
    <mergeCell ref="F19:S20"/>
    <mergeCell ref="E21:E23"/>
    <mergeCell ref="F21:S21"/>
    <mergeCell ref="F35:S35"/>
    <mergeCell ref="B43:B44"/>
    <mergeCell ref="E43:E44"/>
    <mergeCell ref="F43:S44"/>
    <mergeCell ref="F45:S45"/>
    <mergeCell ref="B28:B34"/>
    <mergeCell ref="B46:B49"/>
    <mergeCell ref="E46:E49"/>
    <mergeCell ref="B35:B38"/>
    <mergeCell ref="B15:B24"/>
    <mergeCell ref="D35:D42"/>
    <mergeCell ref="E35:E42"/>
    <mergeCell ref="D46:D49"/>
    <mergeCell ref="B39:B42"/>
    <mergeCell ref="E15:E20"/>
  </mergeCells>
  <hyperlinks>
    <hyperlink ref="C25" location="'Ops risk'!A1" display="Ops risk" xr:uid="{00000000-0004-0000-0300-000003000000}"/>
    <hyperlink ref="C35" location="'Form A'!A1" display="Form A" xr:uid="{00000000-0004-0000-0300-000005000000}"/>
    <hyperlink ref="C56" location="'C2_C2 Breakdown'!A1" display="C2_C2 Breakdown" xr:uid="{00000000-0004-0000-0300-00000A000000}"/>
    <hyperlink ref="C57" location="'C2_CS BreakdownExStructuredPdt'!A1" display="C2_CS BreakdownExStructuredPdt" xr:uid="{00000000-0004-0000-0300-00000B000000}"/>
    <hyperlink ref="C59" location="'C2_Counterparty'!A1" display="C2_Counterparty" xr:uid="{00000000-0004-0000-0300-00000D000000}"/>
    <hyperlink ref="C14" location="HRG_FIE_Overview!A1" display="HRG_FIE_Overview" xr:uid="{3583B9B3-1FCB-4A1C-90DF-D8CFE146AB34}"/>
    <hyperlink ref="C10" location="'Scope and Basis'!A1" display="Scope and Basis" xr:uid="{8C427081-C03E-4BCE-909A-22EDA4824012}"/>
    <hyperlink ref="C15" location="'HRG_FIE (1)_MA'!A1" display="All tabs with prefix C1" xr:uid="{F29A0436-76FD-4764-A8C1-F70916B6AAE1}"/>
    <hyperlink ref="C28" location="'Entity Level Info'!A1" display="Entity Level Info" xr:uid="{5A98D50D-1F75-4C4F-90E4-FC22E52544B1}"/>
    <hyperlink ref="C43" location="Adjustments!A1" display="Adjustments" xr:uid="{210D0E43-E059-44C6-BB2A-BB3EF6FC34A3}"/>
    <hyperlink ref="C46" location="'Form 4A'!A1" display="Form 4A" xr:uid="{97B2D5C3-F971-4263-B294-875CF01F9C71}"/>
    <hyperlink ref="C60" location="IP_SAA_FIE!A1" display="IP_SAA_FIE" xr:uid="{20222713-5F18-4615-8F6B-830889517865}"/>
    <hyperlink ref="C61" location="'Discount Rate Info_FIE'!A1" display="Discount Rate Info" xr:uid="{EE69FBED-3BBD-458F-AC0C-465E84E7CD5F}"/>
    <hyperlink ref="C54" location="'MA_IP_ Valn_FIE'!Print_Area" display="MA_IP_Valn_FIE" xr:uid="{CE0023B3-E0D2-4D19-A07B-E7359D21261A}"/>
    <hyperlink ref="C58" location="'C2_CS BreakdownStructured'!A1" display="C2_CS BreakdownStructuredPdt " xr:uid="{D9795536-0B8D-4E9A-8BB5-954EDBA8A29D}"/>
    <hyperlink ref="C45" location="'Aggregation Method'!A1" display="Aggregation Method" xr:uid="{1B9C0873-44D8-438E-A455-6DCD4247E2B2}"/>
    <hyperlink ref="C50" location="'Quality of Capital Ratios'!A1" display="Quality of Capital Ratios" xr:uid="{63E697F6-1CAD-4B51-92D0-7FD36D1159D5}"/>
  </hyperlink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I15"/>
  <sheetViews>
    <sheetView zoomScaleNormal="100" workbookViewId="0">
      <selection activeCell="C30" sqref="C30"/>
    </sheetView>
  </sheetViews>
  <sheetFormatPr defaultColWidth="0" defaultRowHeight="12.5" x14ac:dyDescent="0.25"/>
  <cols>
    <col min="1" max="1" width="5.453125" style="18" customWidth="1"/>
    <col min="2" max="2" width="41.1796875" style="18" customWidth="1"/>
    <col min="3" max="4" width="35.6328125" style="18" customWidth="1"/>
    <col min="5" max="5" width="9.36328125" style="18" customWidth="1"/>
    <col min="6" max="6" width="9.1796875" style="18" hidden="1" customWidth="1"/>
    <col min="7" max="9" width="0" style="18" hidden="1" customWidth="1"/>
    <col min="10" max="16384" width="9.1796875" style="18" hidden="1"/>
  </cols>
  <sheetData>
    <row r="1" spans="1:6" ht="13" x14ac:dyDescent="0.3">
      <c r="A1" s="292" t="s">
        <v>491</v>
      </c>
      <c r="B1" s="20"/>
      <c r="C1" s="20"/>
      <c r="D1" s="20"/>
    </row>
    <row r="2" spans="1:6" ht="17.5" customHeight="1" x14ac:dyDescent="0.25">
      <c r="A2" s="306" t="s">
        <v>425</v>
      </c>
      <c r="C2" s="306"/>
      <c r="D2" s="20"/>
    </row>
    <row r="3" spans="1:6" ht="17.5" customHeight="1" x14ac:dyDescent="0.25">
      <c r="A3" s="306" t="s">
        <v>587</v>
      </c>
      <c r="C3" s="306"/>
      <c r="D3" s="20"/>
    </row>
    <row r="4" spans="1:6" ht="17.5" customHeight="1" x14ac:dyDescent="0.25">
      <c r="A4" s="306" t="s">
        <v>588</v>
      </c>
      <c r="C4" s="306"/>
      <c r="D4" s="20"/>
    </row>
    <row r="5" spans="1:6" x14ac:dyDescent="0.25">
      <c r="A5" s="20"/>
      <c r="B5" s="20"/>
      <c r="C5" s="20"/>
      <c r="D5" s="20"/>
    </row>
    <row r="6" spans="1:6" ht="13" x14ac:dyDescent="0.3">
      <c r="A6" s="20"/>
      <c r="B6" s="292" t="s">
        <v>470</v>
      </c>
      <c r="C6" s="292"/>
      <c r="D6" s="20"/>
    </row>
    <row r="7" spans="1:6" ht="17.25" customHeight="1" x14ac:dyDescent="0.25">
      <c r="A7" s="20"/>
      <c r="B7" s="615" t="s">
        <v>410</v>
      </c>
      <c r="C7" s="616" t="s">
        <v>419</v>
      </c>
      <c r="D7" s="616" t="s">
        <v>432</v>
      </c>
    </row>
    <row r="8" spans="1:6" x14ac:dyDescent="0.25">
      <c r="A8" s="20"/>
      <c r="B8" s="615"/>
      <c r="C8" s="616"/>
      <c r="D8" s="616"/>
    </row>
    <row r="9" spans="1:6" ht="38.5" customHeight="1" x14ac:dyDescent="0.25">
      <c r="A9" s="20"/>
      <c r="B9" s="293" t="s">
        <v>418</v>
      </c>
      <c r="C9" s="45" t="s">
        <v>423</v>
      </c>
      <c r="D9" s="45" t="s">
        <v>416</v>
      </c>
      <c r="F9" s="20"/>
    </row>
    <row r="10" spans="1:6" ht="38.5" customHeight="1" x14ac:dyDescent="0.25">
      <c r="A10" s="20"/>
      <c r="B10" s="489" t="s">
        <v>426</v>
      </c>
      <c r="C10" s="45" t="s">
        <v>423</v>
      </c>
      <c r="D10" s="45" t="s">
        <v>416</v>
      </c>
      <c r="F10" s="20"/>
    </row>
    <row r="11" spans="1:6" ht="38.5" customHeight="1" x14ac:dyDescent="0.25">
      <c r="A11" s="20"/>
      <c r="B11" s="489" t="s">
        <v>427</v>
      </c>
      <c r="C11" s="45" t="s">
        <v>423</v>
      </c>
      <c r="D11" s="45" t="s">
        <v>416</v>
      </c>
    </row>
    <row r="12" spans="1:6" ht="38.5" customHeight="1" x14ac:dyDescent="0.25">
      <c r="B12" s="489" t="s">
        <v>428</v>
      </c>
      <c r="C12" s="45" t="s">
        <v>423</v>
      </c>
      <c r="D12" s="45" t="s">
        <v>417</v>
      </c>
    </row>
    <row r="13" spans="1:6" ht="38.5" customHeight="1" x14ac:dyDescent="0.25">
      <c r="B13" s="489" t="s">
        <v>429</v>
      </c>
      <c r="C13" s="45" t="s">
        <v>423</v>
      </c>
      <c r="D13" s="45" t="s">
        <v>420</v>
      </c>
    </row>
    <row r="14" spans="1:6" ht="38.5" customHeight="1" x14ac:dyDescent="0.25">
      <c r="B14" s="489" t="s">
        <v>430</v>
      </c>
      <c r="C14" s="45" t="s">
        <v>424</v>
      </c>
      <c r="D14" s="45" t="s">
        <v>421</v>
      </c>
    </row>
    <row r="15" spans="1:6" ht="38.5" customHeight="1" x14ac:dyDescent="0.25">
      <c r="B15" s="489" t="s">
        <v>431</v>
      </c>
      <c r="C15" s="45" t="s">
        <v>424</v>
      </c>
      <c r="D15" s="45" t="s">
        <v>421</v>
      </c>
    </row>
  </sheetData>
  <mergeCells count="3">
    <mergeCell ref="B7:B8"/>
    <mergeCell ref="D7:D8"/>
    <mergeCell ref="C7:C8"/>
  </mergeCell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E4166245-9390-4BAE-BFAA-0DD1508FB48E}">
          <x14:formula1>
            <xm:f>Lists!$C$4:$C$7</xm:f>
          </x14:formula1>
          <xm:sqref>D9:D15</xm:sqref>
        </x14:dataValidation>
        <x14:dataValidation type="list" allowBlank="1" showInputMessage="1" showErrorMessage="1" xr:uid="{7A765826-7F72-4B30-939D-D13F89C04DE1}">
          <x14:formula1>
            <xm:f>Lists!$B$4:$B$5</xm:f>
          </x14:formula1>
          <xm:sqref>C9:C15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H7"/>
  <sheetViews>
    <sheetView workbookViewId="0"/>
  </sheetViews>
  <sheetFormatPr defaultRowHeight="12.5" x14ac:dyDescent="0.25"/>
  <cols>
    <col min="1" max="1" width="7.1796875" customWidth="1"/>
    <col min="2" max="3" width="26.54296875" customWidth="1"/>
    <col min="5" max="6" width="11.453125" customWidth="1"/>
  </cols>
  <sheetData>
    <row r="1" spans="1:8" ht="13" x14ac:dyDescent="0.3">
      <c r="A1" s="16" t="s">
        <v>250</v>
      </c>
    </row>
    <row r="3" spans="1:8" ht="13" x14ac:dyDescent="0.3">
      <c r="B3" s="16" t="s">
        <v>422</v>
      </c>
      <c r="C3" s="16" t="s">
        <v>235</v>
      </c>
      <c r="D3" s="15"/>
      <c r="E3" s="15"/>
      <c r="F3" s="15"/>
      <c r="G3" s="15"/>
      <c r="H3" s="15"/>
    </row>
    <row r="4" spans="1:8" x14ac:dyDescent="0.25">
      <c r="B4" s="15" t="s">
        <v>423</v>
      </c>
      <c r="C4" s="15" t="s">
        <v>416</v>
      </c>
      <c r="D4" s="15"/>
    </row>
    <row r="5" spans="1:8" x14ac:dyDescent="0.25">
      <c r="B5" s="15" t="s">
        <v>424</v>
      </c>
      <c r="C5" s="15" t="s">
        <v>417</v>
      </c>
      <c r="D5" s="15"/>
    </row>
    <row r="6" spans="1:8" x14ac:dyDescent="0.25">
      <c r="C6" s="15" t="s">
        <v>420</v>
      </c>
      <c r="D6" s="15"/>
    </row>
    <row r="7" spans="1:8" x14ac:dyDescent="0.25">
      <c r="C7" s="15" t="s">
        <v>421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sheetPr>
  <dimension ref="B1:S63"/>
  <sheetViews>
    <sheetView workbookViewId="0">
      <selection activeCell="O18" sqref="O18"/>
    </sheetView>
  </sheetViews>
  <sheetFormatPr defaultColWidth="9.1796875" defaultRowHeight="12.5" x14ac:dyDescent="0.25"/>
  <cols>
    <col min="1" max="16384" width="9.1796875" style="18"/>
  </cols>
  <sheetData>
    <row r="1" spans="2:19" s="1" customFormat="1" ht="18.75" customHeight="1" x14ac:dyDescent="0.3">
      <c r="D1" s="1" t="s">
        <v>332</v>
      </c>
      <c r="E1" s="344">
        <f>'Cover Page'!G7</f>
        <v>0</v>
      </c>
      <c r="F1" s="344"/>
      <c r="S1" s="19"/>
    </row>
    <row r="2" spans="2:19" s="1" customFormat="1" ht="18.75" customHeight="1" x14ac:dyDescent="0.3">
      <c r="B2" s="617" t="s">
        <v>586</v>
      </c>
      <c r="C2" s="617"/>
      <c r="D2" s="617"/>
      <c r="E2" s="617"/>
      <c r="F2" s="617"/>
      <c r="G2" s="617"/>
      <c r="H2" s="617"/>
      <c r="I2" s="617"/>
      <c r="J2" s="617"/>
      <c r="K2" s="617"/>
      <c r="S2" s="19"/>
    </row>
    <row r="3" spans="2:19" s="1" customFormat="1" ht="21" customHeight="1" x14ac:dyDescent="0.3">
      <c r="D3" s="343" t="s">
        <v>333</v>
      </c>
      <c r="E3" s="345" t="e">
        <f>DATE('Cover Page'!K13,'Cover Page'!I13,'Cover Page'!G13)</f>
        <v>#NUM!</v>
      </c>
      <c r="S3" s="19"/>
    </row>
    <row r="5" spans="2:19" x14ac:dyDescent="0.25">
      <c r="B5" s="212" t="s">
        <v>376</v>
      </c>
      <c r="C5" s="213"/>
      <c r="D5" s="213"/>
      <c r="E5" s="213"/>
      <c r="F5" s="213"/>
      <c r="G5" s="213"/>
      <c r="H5" s="213"/>
      <c r="I5" s="213"/>
      <c r="J5" s="213"/>
      <c r="K5" s="27"/>
    </row>
    <row r="6" spans="2:19" x14ac:dyDescent="0.25">
      <c r="B6" s="23"/>
      <c r="K6" s="29"/>
    </row>
    <row r="7" spans="2:19" x14ac:dyDescent="0.25">
      <c r="B7" s="23"/>
      <c r="K7" s="29"/>
    </row>
    <row r="8" spans="2:19" x14ac:dyDescent="0.25">
      <c r="B8" s="23"/>
      <c r="K8" s="29"/>
    </row>
    <row r="9" spans="2:19" x14ac:dyDescent="0.25">
      <c r="B9" s="23"/>
      <c r="K9" s="29"/>
    </row>
    <row r="10" spans="2:19" x14ac:dyDescent="0.25">
      <c r="B10" s="23"/>
      <c r="K10" s="29"/>
    </row>
    <row r="11" spans="2:19" x14ac:dyDescent="0.25">
      <c r="B11" s="23"/>
      <c r="K11" s="29"/>
    </row>
    <row r="12" spans="2:19" x14ac:dyDescent="0.25">
      <c r="B12" s="23"/>
      <c r="K12" s="29"/>
    </row>
    <row r="13" spans="2:19" x14ac:dyDescent="0.25">
      <c r="B13" s="23"/>
      <c r="K13" s="29"/>
    </row>
    <row r="14" spans="2:19" x14ac:dyDescent="0.25">
      <c r="B14" s="23"/>
      <c r="K14" s="29"/>
    </row>
    <row r="15" spans="2:19" x14ac:dyDescent="0.25">
      <c r="B15" s="23"/>
      <c r="K15" s="29"/>
    </row>
    <row r="16" spans="2:19" x14ac:dyDescent="0.25">
      <c r="B16" s="23"/>
      <c r="K16" s="29"/>
    </row>
    <row r="17" spans="2:11" x14ac:dyDescent="0.25">
      <c r="B17" s="23"/>
      <c r="K17" s="29"/>
    </row>
    <row r="18" spans="2:11" x14ac:dyDescent="0.25">
      <c r="B18" s="23"/>
      <c r="K18" s="29"/>
    </row>
    <row r="19" spans="2:11" x14ac:dyDescent="0.25">
      <c r="B19" s="23"/>
      <c r="K19" s="29"/>
    </row>
    <row r="20" spans="2:11" x14ac:dyDescent="0.25">
      <c r="B20" s="23"/>
      <c r="K20" s="29"/>
    </row>
    <row r="21" spans="2:11" x14ac:dyDescent="0.25">
      <c r="B21" s="23"/>
      <c r="K21" s="29"/>
    </row>
    <row r="22" spans="2:11" x14ac:dyDescent="0.25">
      <c r="B22" s="23"/>
      <c r="K22" s="29"/>
    </row>
    <row r="23" spans="2:11" x14ac:dyDescent="0.25">
      <c r="B23" s="23"/>
      <c r="K23" s="29"/>
    </row>
    <row r="24" spans="2:11" x14ac:dyDescent="0.25">
      <c r="B24" s="23"/>
      <c r="K24" s="29"/>
    </row>
    <row r="25" spans="2:11" x14ac:dyDescent="0.25">
      <c r="B25" s="23"/>
      <c r="K25" s="29"/>
    </row>
    <row r="26" spans="2:11" x14ac:dyDescent="0.25">
      <c r="B26" s="23"/>
      <c r="K26" s="29"/>
    </row>
    <row r="27" spans="2:11" x14ac:dyDescent="0.25">
      <c r="B27" s="23"/>
      <c r="K27" s="29"/>
    </row>
    <row r="28" spans="2:11" x14ac:dyDescent="0.25">
      <c r="B28" s="23"/>
      <c r="K28" s="29"/>
    </row>
    <row r="29" spans="2:11" x14ac:dyDescent="0.25">
      <c r="B29" s="23"/>
      <c r="K29" s="29"/>
    </row>
    <row r="30" spans="2:11" x14ac:dyDescent="0.25">
      <c r="B30" s="23"/>
      <c r="K30" s="29"/>
    </row>
    <row r="31" spans="2:11" x14ac:dyDescent="0.25">
      <c r="B31" s="23"/>
      <c r="K31" s="29"/>
    </row>
    <row r="32" spans="2:11" x14ac:dyDescent="0.25">
      <c r="B32" s="23"/>
      <c r="K32" s="29"/>
    </row>
    <row r="33" spans="2:11" x14ac:dyDescent="0.25">
      <c r="B33" s="23"/>
      <c r="K33" s="29"/>
    </row>
    <row r="34" spans="2:11" x14ac:dyDescent="0.25">
      <c r="B34" s="23"/>
      <c r="K34" s="29"/>
    </row>
    <row r="35" spans="2:11" x14ac:dyDescent="0.25">
      <c r="B35" s="23"/>
      <c r="K35" s="29"/>
    </row>
    <row r="36" spans="2:11" x14ac:dyDescent="0.25">
      <c r="B36" s="23"/>
      <c r="K36" s="29"/>
    </row>
    <row r="37" spans="2:11" x14ac:dyDescent="0.25">
      <c r="B37" s="23"/>
      <c r="K37" s="29"/>
    </row>
    <row r="38" spans="2:11" x14ac:dyDescent="0.25">
      <c r="B38" s="23"/>
      <c r="K38" s="29"/>
    </row>
    <row r="39" spans="2:11" x14ac:dyDescent="0.25">
      <c r="B39" s="23"/>
      <c r="K39" s="29"/>
    </row>
    <row r="40" spans="2:11" x14ac:dyDescent="0.25">
      <c r="B40" s="23"/>
      <c r="K40" s="29"/>
    </row>
    <row r="41" spans="2:11" x14ac:dyDescent="0.25">
      <c r="B41" s="23"/>
      <c r="K41" s="29"/>
    </row>
    <row r="42" spans="2:11" x14ac:dyDescent="0.25">
      <c r="B42" s="23"/>
      <c r="K42" s="29"/>
    </row>
    <row r="43" spans="2:11" x14ac:dyDescent="0.25">
      <c r="B43" s="23"/>
      <c r="K43" s="29"/>
    </row>
    <row r="44" spans="2:11" x14ac:dyDescent="0.25">
      <c r="B44" s="23"/>
      <c r="K44" s="29"/>
    </row>
    <row r="45" spans="2:11" x14ac:dyDescent="0.25">
      <c r="B45" s="23"/>
      <c r="K45" s="29"/>
    </row>
    <row r="46" spans="2:11" x14ac:dyDescent="0.25">
      <c r="B46" s="23"/>
      <c r="K46" s="29"/>
    </row>
    <row r="47" spans="2:11" x14ac:dyDescent="0.25">
      <c r="B47" s="23"/>
      <c r="K47" s="29"/>
    </row>
    <row r="48" spans="2:11" x14ac:dyDescent="0.25">
      <c r="B48" s="23"/>
      <c r="K48" s="29"/>
    </row>
    <row r="49" spans="2:11" x14ac:dyDescent="0.25">
      <c r="B49" s="23"/>
      <c r="K49" s="29"/>
    </row>
    <row r="50" spans="2:11" x14ac:dyDescent="0.25">
      <c r="B50" s="23"/>
      <c r="K50" s="29"/>
    </row>
    <row r="51" spans="2:11" x14ac:dyDescent="0.25">
      <c r="B51" s="23"/>
      <c r="K51" s="29"/>
    </row>
    <row r="52" spans="2:11" x14ac:dyDescent="0.25">
      <c r="B52" s="23"/>
      <c r="K52" s="29"/>
    </row>
    <row r="53" spans="2:11" x14ac:dyDescent="0.25">
      <c r="B53" s="23"/>
      <c r="K53" s="29"/>
    </row>
    <row r="54" spans="2:11" x14ac:dyDescent="0.25">
      <c r="B54" s="23"/>
      <c r="K54" s="29"/>
    </row>
    <row r="55" spans="2:11" x14ac:dyDescent="0.25">
      <c r="B55" s="23"/>
      <c r="K55" s="29"/>
    </row>
    <row r="56" spans="2:11" x14ac:dyDescent="0.25">
      <c r="B56" s="23"/>
      <c r="K56" s="29"/>
    </row>
    <row r="57" spans="2:11" x14ac:dyDescent="0.25">
      <c r="B57" s="23"/>
      <c r="K57" s="29"/>
    </row>
    <row r="58" spans="2:11" x14ac:dyDescent="0.25">
      <c r="B58" s="23"/>
      <c r="K58" s="29"/>
    </row>
    <row r="59" spans="2:11" x14ac:dyDescent="0.25">
      <c r="B59" s="23"/>
      <c r="K59" s="29"/>
    </row>
    <row r="60" spans="2:11" x14ac:dyDescent="0.25">
      <c r="B60" s="23"/>
      <c r="K60" s="29"/>
    </row>
    <row r="61" spans="2:11" x14ac:dyDescent="0.25">
      <c r="B61" s="23"/>
      <c r="K61" s="29"/>
    </row>
    <row r="62" spans="2:11" x14ac:dyDescent="0.25">
      <c r="B62" s="23"/>
      <c r="K62" s="29"/>
    </row>
    <row r="63" spans="2:11" x14ac:dyDescent="0.25">
      <c r="B63" s="24"/>
      <c r="C63" s="25"/>
      <c r="D63" s="25"/>
      <c r="E63" s="25"/>
      <c r="F63" s="25"/>
      <c r="G63" s="25"/>
      <c r="H63" s="25"/>
      <c r="I63" s="25"/>
      <c r="J63" s="25"/>
      <c r="K63" s="28"/>
    </row>
  </sheetData>
  <mergeCells count="1">
    <mergeCell ref="B2:K2"/>
  </mergeCells>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DF5A6-CC41-4272-BA6E-C0AE2FF2A3A2}">
  <sheetPr>
    <tabColor theme="5" tint="0.59999389629810485"/>
  </sheetPr>
  <dimension ref="B1:Z21"/>
  <sheetViews>
    <sheetView workbookViewId="0">
      <selection activeCell="E26" sqref="E26"/>
    </sheetView>
  </sheetViews>
  <sheetFormatPr defaultColWidth="8.81640625" defaultRowHeight="12.5" x14ac:dyDescent="0.25"/>
  <cols>
    <col min="1" max="1" width="1.81640625" style="2" customWidth="1"/>
    <col min="2" max="2" width="3" style="2" customWidth="1"/>
    <col min="3" max="3" width="3.81640625" style="2" customWidth="1"/>
    <col min="4" max="7" width="3" style="2" customWidth="1"/>
    <col min="8" max="8" width="5.453125" style="2" bestFit="1" customWidth="1"/>
    <col min="9" max="11" width="3" style="2" customWidth="1"/>
    <col min="12" max="12" width="3.1796875" style="2" customWidth="1"/>
    <col min="13" max="13" width="9.54296875" style="2" customWidth="1"/>
    <col min="14" max="14" width="38.90625" style="2" customWidth="1"/>
    <col min="15" max="15" width="17.1796875" style="2" customWidth="1"/>
    <col min="16" max="16" width="4.1796875" style="2" customWidth="1"/>
    <col min="17" max="17" width="3.453125" style="13" customWidth="1"/>
    <col min="18" max="18" width="25.1796875" style="320" customWidth="1"/>
    <col min="19" max="19" width="14" style="320" customWidth="1"/>
    <col min="20" max="21" width="18.54296875" style="320" customWidth="1"/>
    <col min="22" max="25" width="18.54296875" style="317" customWidth="1"/>
    <col min="26" max="26" width="8.81640625" style="19"/>
    <col min="27" max="27" width="26.1796875" style="2" bestFit="1" customWidth="1"/>
    <col min="28" max="16384" width="8.81640625" style="2"/>
  </cols>
  <sheetData>
    <row r="1" spans="2:26" s="1" customFormat="1" ht="18.75" customHeight="1" x14ac:dyDescent="0.3">
      <c r="R1" s="1" t="s">
        <v>377</v>
      </c>
      <c r="T1" s="344">
        <f>'Cover Page'!F7</f>
        <v>0</v>
      </c>
      <c r="U1" s="344"/>
      <c r="Z1" s="19"/>
    </row>
    <row r="2" spans="2:26" s="1" customFormat="1" ht="18.75" customHeight="1" x14ac:dyDescent="0.3">
      <c r="B2" s="617" t="s">
        <v>579</v>
      </c>
      <c r="C2" s="617"/>
      <c r="D2" s="617"/>
      <c r="E2" s="617"/>
      <c r="F2" s="617"/>
      <c r="G2" s="617"/>
      <c r="H2" s="617"/>
      <c r="I2" s="617"/>
      <c r="J2" s="617"/>
      <c r="K2" s="617"/>
      <c r="L2" s="617"/>
      <c r="M2" s="617"/>
      <c r="N2" s="617"/>
      <c r="O2" s="617"/>
      <c r="P2" s="617"/>
      <c r="Q2" s="617"/>
      <c r="R2" s="617"/>
      <c r="S2" s="617"/>
      <c r="T2" s="617"/>
      <c r="U2" s="617"/>
      <c r="V2" s="617"/>
      <c r="W2" s="617"/>
      <c r="X2" s="617"/>
      <c r="Y2" s="617"/>
      <c r="Z2" s="19"/>
    </row>
    <row r="3" spans="2:26" s="1" customFormat="1" ht="21" customHeight="1" x14ac:dyDescent="0.3">
      <c r="R3" s="343" t="s">
        <v>333</v>
      </c>
      <c r="S3" s="345" t="e">
        <f>DATE('Cover Page'!K13,'Cover Page'!I13,'Cover Page'!G13)</f>
        <v>#NUM!</v>
      </c>
      <c r="Z3" s="19"/>
    </row>
    <row r="4" spans="2:26" ht="3.75" customHeight="1" x14ac:dyDescent="0.25">
      <c r="B4" s="13"/>
      <c r="C4" s="13"/>
      <c r="D4" s="13"/>
      <c r="E4" s="13"/>
      <c r="F4" s="13"/>
      <c r="G4" s="13"/>
      <c r="H4" s="13"/>
      <c r="I4" s="13"/>
      <c r="J4" s="13"/>
      <c r="K4" s="13"/>
      <c r="L4" s="13"/>
      <c r="M4" s="13"/>
      <c r="N4" s="13"/>
      <c r="O4" s="13"/>
      <c r="P4" s="13"/>
      <c r="R4" s="220"/>
      <c r="S4" s="220"/>
      <c r="T4" s="220"/>
      <c r="U4" s="220"/>
      <c r="V4" s="220"/>
      <c r="W4" s="220"/>
      <c r="X4" s="310"/>
      <c r="Y4" s="310"/>
    </row>
    <row r="5" spans="2:26" ht="15" customHeight="1" x14ac:dyDescent="0.5">
      <c r="B5" s="2" t="s">
        <v>0</v>
      </c>
      <c r="H5" s="2" t="s">
        <v>1</v>
      </c>
      <c r="M5" s="2" t="s">
        <v>2</v>
      </c>
      <c r="R5" s="220"/>
      <c r="S5" s="311"/>
      <c r="T5" s="311"/>
      <c r="U5" s="311"/>
      <c r="V5" s="310"/>
      <c r="W5" s="310"/>
      <c r="X5" s="310"/>
      <c r="Y5" s="310"/>
    </row>
    <row r="6" spans="2:26" s="19" customFormat="1" ht="19.5" customHeight="1" x14ac:dyDescent="0.3">
      <c r="B6" s="619">
        <f>'Cover Page'!G9</f>
        <v>0</v>
      </c>
      <c r="C6" s="620"/>
      <c r="D6" s="620"/>
      <c r="E6" s="620"/>
      <c r="F6" s="621"/>
      <c r="G6" s="35"/>
      <c r="H6" s="619">
        <f>'Cover Page'!K13</f>
        <v>0</v>
      </c>
      <c r="I6" s="620"/>
      <c r="J6" s="620"/>
      <c r="K6" s="621"/>
      <c r="M6" s="619">
        <f>'Cover Page'!I13</f>
        <v>0</v>
      </c>
      <c r="N6" s="621"/>
      <c r="Q6" s="35"/>
      <c r="R6" s="375"/>
      <c r="S6" s="375"/>
      <c r="T6" s="375"/>
      <c r="U6" s="375"/>
      <c r="V6" s="375"/>
      <c r="W6" s="375"/>
      <c r="X6" s="376"/>
      <c r="Y6" s="376"/>
    </row>
    <row r="7" spans="2:26" ht="13" x14ac:dyDescent="0.3">
      <c r="Q7" s="4"/>
      <c r="R7" s="310"/>
      <c r="S7" s="19"/>
      <c r="T7" s="2"/>
      <c r="U7" s="2"/>
      <c r="V7" s="2"/>
      <c r="W7" s="2"/>
      <c r="X7" s="2"/>
      <c r="Y7" s="2"/>
      <c r="Z7" s="2"/>
    </row>
    <row r="10" spans="2:26" ht="13.5" customHeight="1" x14ac:dyDescent="0.25">
      <c r="B10" s="618" t="s">
        <v>3</v>
      </c>
      <c r="C10" s="618"/>
      <c r="D10" s="618"/>
      <c r="E10" s="618"/>
      <c r="F10" s="618"/>
      <c r="G10" s="618"/>
      <c r="H10" s="618"/>
      <c r="I10" s="618"/>
      <c r="J10" s="618"/>
      <c r="K10" s="618"/>
      <c r="L10" s="618"/>
      <c r="M10" s="618" t="s">
        <v>440</v>
      </c>
      <c r="N10" s="618" t="s">
        <v>441</v>
      </c>
    </row>
    <row r="11" spans="2:26" ht="13.5" customHeight="1" x14ac:dyDescent="0.25">
      <c r="B11" s="618"/>
      <c r="C11" s="618"/>
      <c r="D11" s="618"/>
      <c r="E11" s="618"/>
      <c r="F11" s="618"/>
      <c r="G11" s="618"/>
      <c r="H11" s="618"/>
      <c r="I11" s="618"/>
      <c r="J11" s="618"/>
      <c r="K11" s="618"/>
      <c r="L11" s="618"/>
      <c r="M11" s="618"/>
      <c r="N11" s="618"/>
    </row>
    <row r="12" spans="2:26" ht="37.5" customHeight="1" x14ac:dyDescent="0.25">
      <c r="B12" s="622" t="s">
        <v>580</v>
      </c>
      <c r="C12" s="622"/>
      <c r="D12" s="622"/>
      <c r="E12" s="622"/>
      <c r="F12" s="622"/>
      <c r="G12" s="622"/>
      <c r="H12" s="622"/>
      <c r="I12" s="622"/>
      <c r="J12" s="622"/>
      <c r="K12" s="622"/>
      <c r="L12" s="622"/>
      <c r="M12" s="476">
        <v>1</v>
      </c>
      <c r="N12" s="574"/>
    </row>
    <row r="13" spans="2:26" ht="37.5" customHeight="1" x14ac:dyDescent="0.25">
      <c r="B13" s="623" t="s">
        <v>581</v>
      </c>
      <c r="C13" s="622"/>
      <c r="D13" s="622"/>
      <c r="E13" s="622"/>
      <c r="F13" s="622"/>
      <c r="G13" s="622"/>
      <c r="H13" s="622"/>
      <c r="I13" s="622"/>
      <c r="J13" s="622"/>
      <c r="K13" s="622"/>
      <c r="L13" s="622"/>
      <c r="M13" s="476">
        <v>2</v>
      </c>
      <c r="N13" s="574"/>
    </row>
    <row r="14" spans="2:26" ht="37.5" customHeight="1" x14ac:dyDescent="0.25">
      <c r="B14" s="622" t="s">
        <v>582</v>
      </c>
      <c r="C14" s="622"/>
      <c r="D14" s="622"/>
      <c r="E14" s="622"/>
      <c r="F14" s="622"/>
      <c r="G14" s="622"/>
      <c r="H14" s="622"/>
      <c r="I14" s="622"/>
      <c r="J14" s="622"/>
      <c r="K14" s="622"/>
      <c r="L14" s="622"/>
      <c r="M14" s="476">
        <v>3</v>
      </c>
      <c r="N14" s="575"/>
    </row>
    <row r="17" spans="2:14" ht="13.5" customHeight="1" x14ac:dyDescent="0.25">
      <c r="B17" s="618" t="s">
        <v>3</v>
      </c>
      <c r="C17" s="618"/>
      <c r="D17" s="618"/>
      <c r="E17" s="618"/>
      <c r="F17" s="618"/>
      <c r="G17" s="618"/>
      <c r="H17" s="618"/>
      <c r="I17" s="618"/>
      <c r="J17" s="618"/>
      <c r="K17" s="618"/>
      <c r="L17" s="618"/>
      <c r="M17" s="618" t="s">
        <v>440</v>
      </c>
      <c r="N17" s="618" t="s">
        <v>441</v>
      </c>
    </row>
    <row r="18" spans="2:14" ht="13.5" customHeight="1" x14ac:dyDescent="0.25">
      <c r="B18" s="618"/>
      <c r="C18" s="618"/>
      <c r="D18" s="618"/>
      <c r="E18" s="618"/>
      <c r="F18" s="618"/>
      <c r="G18" s="618"/>
      <c r="H18" s="618"/>
      <c r="I18" s="618"/>
      <c r="J18" s="618"/>
      <c r="K18" s="618"/>
      <c r="L18" s="618"/>
      <c r="M18" s="618"/>
      <c r="N18" s="618"/>
    </row>
    <row r="19" spans="2:14" ht="37.5" customHeight="1" x14ac:dyDescent="0.25">
      <c r="B19" s="622" t="s">
        <v>583</v>
      </c>
      <c r="C19" s="622"/>
      <c r="D19" s="622"/>
      <c r="E19" s="622"/>
      <c r="F19" s="622"/>
      <c r="G19" s="622"/>
      <c r="H19" s="622"/>
      <c r="I19" s="622"/>
      <c r="J19" s="622"/>
      <c r="K19" s="622"/>
      <c r="L19" s="622"/>
      <c r="M19" s="476">
        <v>1</v>
      </c>
      <c r="N19" s="574"/>
    </row>
    <row r="20" spans="2:14" ht="37.5" customHeight="1" x14ac:dyDescent="0.25">
      <c r="B20" s="623" t="s">
        <v>581</v>
      </c>
      <c r="C20" s="622"/>
      <c r="D20" s="622"/>
      <c r="E20" s="622"/>
      <c r="F20" s="622"/>
      <c r="G20" s="622"/>
      <c r="H20" s="622"/>
      <c r="I20" s="622"/>
      <c r="J20" s="622"/>
      <c r="K20" s="622"/>
      <c r="L20" s="622"/>
      <c r="M20" s="476">
        <v>2</v>
      </c>
      <c r="N20" s="574"/>
    </row>
    <row r="21" spans="2:14" ht="37.5" customHeight="1" x14ac:dyDescent="0.25">
      <c r="B21" s="622" t="s">
        <v>584</v>
      </c>
      <c r="C21" s="622"/>
      <c r="D21" s="622"/>
      <c r="E21" s="622"/>
      <c r="F21" s="622"/>
      <c r="G21" s="622"/>
      <c r="H21" s="622"/>
      <c r="I21" s="622"/>
      <c r="J21" s="622"/>
      <c r="K21" s="622"/>
      <c r="L21" s="622"/>
      <c r="M21" s="476">
        <v>3</v>
      </c>
      <c r="N21" s="575"/>
    </row>
  </sheetData>
  <mergeCells count="16">
    <mergeCell ref="B19:L19"/>
    <mergeCell ref="B20:L20"/>
    <mergeCell ref="B21:L21"/>
    <mergeCell ref="B12:L12"/>
    <mergeCell ref="B13:L13"/>
    <mergeCell ref="B14:L14"/>
    <mergeCell ref="B17:L18"/>
    <mergeCell ref="M17:M18"/>
    <mergeCell ref="N17:N18"/>
    <mergeCell ref="B2:Y2"/>
    <mergeCell ref="B6:F6"/>
    <mergeCell ref="H6:K6"/>
    <mergeCell ref="M6:N6"/>
    <mergeCell ref="B10:L11"/>
    <mergeCell ref="M10:M11"/>
    <mergeCell ref="N10:N1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pageSetUpPr fitToPage="1"/>
  </sheetPr>
  <dimension ref="B1:Z14"/>
  <sheetViews>
    <sheetView zoomScaleNormal="100" workbookViewId="0">
      <pane xSplit="17" ySplit="7" topLeftCell="R8" activePane="bottomRight" state="frozen"/>
      <selection activeCell="P21" sqref="P21"/>
      <selection pane="topRight" activeCell="P21" sqref="P21"/>
      <selection pane="bottomLeft" activeCell="P21" sqref="P21"/>
      <selection pane="bottomRight" activeCell="N27" sqref="N27"/>
    </sheetView>
  </sheetViews>
  <sheetFormatPr defaultColWidth="8.81640625" defaultRowHeight="12.5" x14ac:dyDescent="0.25"/>
  <cols>
    <col min="1" max="1" width="1.81640625" style="2" customWidth="1"/>
    <col min="2" max="2" width="3" style="2" customWidth="1"/>
    <col min="3" max="3" width="3.81640625" style="2" customWidth="1"/>
    <col min="4" max="7" width="3" style="2" customWidth="1"/>
    <col min="8" max="8" width="5.453125" style="2" bestFit="1" customWidth="1"/>
    <col min="9" max="11" width="3" style="2" customWidth="1"/>
    <col min="12" max="12" width="3.1796875" style="2" customWidth="1"/>
    <col min="13" max="13" width="9.54296875" style="2" customWidth="1"/>
    <col min="14" max="14" width="38.90625" style="2" customWidth="1"/>
    <col min="15" max="15" width="17.1796875" style="2" customWidth="1"/>
    <col min="16" max="16" width="4.1796875" style="2" customWidth="1"/>
    <col min="17" max="17" width="3.453125" style="13" customWidth="1"/>
    <col min="18" max="18" width="25.1796875" style="320" customWidth="1"/>
    <col min="19" max="19" width="14" style="320" customWidth="1"/>
    <col min="20" max="21" width="18.54296875" style="320" customWidth="1"/>
    <col min="22" max="25" width="18.54296875" style="317" customWidth="1"/>
    <col min="26" max="26" width="8.81640625" style="19"/>
    <col min="27" max="27" width="26.1796875" style="2" bestFit="1" customWidth="1"/>
    <col min="28" max="16384" width="8.81640625" style="2"/>
  </cols>
  <sheetData>
    <row r="1" spans="2:26" s="1" customFormat="1" ht="18.75" customHeight="1" x14ac:dyDescent="0.3">
      <c r="R1" s="1" t="s">
        <v>377</v>
      </c>
      <c r="T1" s="344">
        <f>'Cover Page'!F7</f>
        <v>0</v>
      </c>
      <c r="U1" s="344"/>
      <c r="Z1" s="19"/>
    </row>
    <row r="2" spans="2:26" s="1" customFormat="1" ht="18.75" customHeight="1" x14ac:dyDescent="0.3">
      <c r="B2" s="617" t="s">
        <v>586</v>
      </c>
      <c r="C2" s="617"/>
      <c r="D2" s="617"/>
      <c r="E2" s="617"/>
      <c r="F2" s="617"/>
      <c r="G2" s="617"/>
      <c r="H2" s="617"/>
      <c r="I2" s="617"/>
      <c r="J2" s="617"/>
      <c r="K2" s="617"/>
      <c r="L2" s="617"/>
      <c r="M2" s="617"/>
      <c r="N2" s="617"/>
      <c r="O2" s="617"/>
      <c r="P2" s="617"/>
      <c r="Q2" s="617"/>
      <c r="R2" s="617"/>
      <c r="S2" s="617"/>
      <c r="T2" s="617"/>
      <c r="U2" s="617"/>
      <c r="V2" s="617"/>
      <c r="W2" s="617"/>
      <c r="X2" s="617"/>
      <c r="Y2" s="617"/>
      <c r="Z2" s="19"/>
    </row>
    <row r="3" spans="2:26" s="1" customFormat="1" ht="21" customHeight="1" x14ac:dyDescent="0.3">
      <c r="R3" s="343" t="s">
        <v>333</v>
      </c>
      <c r="S3" s="345" t="e">
        <f>DATE('Cover Page'!K13,'Cover Page'!I13,'Cover Page'!G13)</f>
        <v>#NUM!</v>
      </c>
      <c r="Z3" s="19"/>
    </row>
    <row r="4" spans="2:26" ht="3.75" customHeight="1" x14ac:dyDescent="0.25">
      <c r="B4" s="13"/>
      <c r="C4" s="13"/>
      <c r="D4" s="13"/>
      <c r="E4" s="13"/>
      <c r="F4" s="13"/>
      <c r="G4" s="13"/>
      <c r="H4" s="13"/>
      <c r="I4" s="13"/>
      <c r="J4" s="13"/>
      <c r="K4" s="13"/>
      <c r="L4" s="13"/>
      <c r="M4" s="13"/>
      <c r="N4" s="13"/>
      <c r="O4" s="13"/>
      <c r="P4" s="13"/>
      <c r="R4" s="220"/>
      <c r="S4" s="220"/>
      <c r="T4" s="220"/>
      <c r="U4" s="220"/>
      <c r="V4" s="220"/>
      <c r="W4" s="220"/>
      <c r="X4" s="310"/>
      <c r="Y4" s="310"/>
    </row>
    <row r="5" spans="2:26" ht="15" customHeight="1" x14ac:dyDescent="0.5">
      <c r="B5" s="2" t="s">
        <v>0</v>
      </c>
      <c r="H5" s="2" t="s">
        <v>1</v>
      </c>
      <c r="M5" s="2" t="s">
        <v>2</v>
      </c>
      <c r="R5" s="220"/>
      <c r="S5" s="311"/>
      <c r="T5" s="311"/>
      <c r="U5" s="311"/>
      <c r="V5" s="310"/>
      <c r="W5" s="310"/>
      <c r="X5" s="310"/>
      <c r="Y5" s="310"/>
    </row>
    <row r="6" spans="2:26" s="19" customFormat="1" ht="19.5" customHeight="1" x14ac:dyDescent="0.3">
      <c r="B6" s="619">
        <f>'Cover Page'!G9</f>
        <v>0</v>
      </c>
      <c r="C6" s="620"/>
      <c r="D6" s="620"/>
      <c r="E6" s="620"/>
      <c r="F6" s="621"/>
      <c r="G6" s="35"/>
      <c r="H6" s="619">
        <f>'Cover Page'!K13</f>
        <v>0</v>
      </c>
      <c r="I6" s="620"/>
      <c r="J6" s="620"/>
      <c r="K6" s="621"/>
      <c r="M6" s="619">
        <f>'Cover Page'!I13</f>
        <v>0</v>
      </c>
      <c r="N6" s="621"/>
      <c r="Q6" s="35"/>
      <c r="R6" s="375"/>
      <c r="S6" s="375"/>
      <c r="T6" s="375"/>
      <c r="U6" s="375"/>
      <c r="V6" s="375"/>
      <c r="W6" s="375"/>
      <c r="X6" s="376"/>
      <c r="Y6" s="376"/>
    </row>
    <row r="7" spans="2:26" ht="13" x14ac:dyDescent="0.3">
      <c r="Q7" s="4"/>
      <c r="R7" s="310"/>
      <c r="S7" s="19"/>
      <c r="T7" s="2"/>
      <c r="U7" s="2"/>
      <c r="V7" s="2"/>
      <c r="W7" s="2"/>
      <c r="X7" s="2"/>
      <c r="Y7" s="2"/>
      <c r="Z7" s="2"/>
    </row>
    <row r="10" spans="2:26" x14ac:dyDescent="0.25">
      <c r="B10" s="618" t="s">
        <v>3</v>
      </c>
      <c r="C10" s="618"/>
      <c r="D10" s="618"/>
      <c r="E10" s="618"/>
      <c r="F10" s="618"/>
      <c r="G10" s="618"/>
      <c r="H10" s="618"/>
      <c r="I10" s="618"/>
      <c r="J10" s="618"/>
      <c r="K10" s="618"/>
      <c r="L10" s="618"/>
      <c r="M10" s="618" t="s">
        <v>440</v>
      </c>
      <c r="N10" s="618" t="s">
        <v>441</v>
      </c>
    </row>
    <row r="11" spans="2:26" x14ac:dyDescent="0.25">
      <c r="B11" s="618"/>
      <c r="C11" s="618"/>
      <c r="D11" s="618"/>
      <c r="E11" s="618"/>
      <c r="F11" s="618"/>
      <c r="G11" s="618"/>
      <c r="H11" s="618"/>
      <c r="I11" s="618"/>
      <c r="J11" s="618"/>
      <c r="K11" s="618"/>
      <c r="L11" s="618"/>
      <c r="M11" s="618"/>
      <c r="N11" s="618"/>
    </row>
    <row r="12" spans="2:26" ht="35" customHeight="1" x14ac:dyDescent="0.25">
      <c r="B12" s="622" t="s">
        <v>437</v>
      </c>
      <c r="C12" s="622"/>
      <c r="D12" s="622"/>
      <c r="E12" s="622"/>
      <c r="F12" s="622"/>
      <c r="G12" s="622"/>
      <c r="H12" s="622"/>
      <c r="I12" s="622"/>
      <c r="J12" s="622"/>
      <c r="K12" s="622"/>
      <c r="L12" s="622"/>
      <c r="M12" s="476">
        <v>1</v>
      </c>
      <c r="N12" s="574"/>
    </row>
    <row r="13" spans="2:26" ht="35" customHeight="1" x14ac:dyDescent="0.25">
      <c r="B13" s="622" t="s">
        <v>438</v>
      </c>
      <c r="C13" s="622"/>
      <c r="D13" s="622"/>
      <c r="E13" s="622"/>
      <c r="F13" s="622"/>
      <c r="G13" s="622"/>
      <c r="H13" s="622"/>
      <c r="I13" s="622"/>
      <c r="J13" s="622"/>
      <c r="K13" s="622"/>
      <c r="L13" s="622"/>
      <c r="M13" s="476">
        <v>2</v>
      </c>
      <c r="N13" s="574"/>
    </row>
    <row r="14" spans="2:26" ht="35" customHeight="1" x14ac:dyDescent="0.25">
      <c r="B14" s="622" t="s">
        <v>439</v>
      </c>
      <c r="C14" s="622"/>
      <c r="D14" s="622"/>
      <c r="E14" s="622"/>
      <c r="F14" s="622"/>
      <c r="G14" s="622"/>
      <c r="H14" s="622"/>
      <c r="I14" s="622"/>
      <c r="J14" s="622"/>
      <c r="K14" s="622"/>
      <c r="L14" s="622"/>
      <c r="M14" s="476">
        <v>3</v>
      </c>
      <c r="N14" s="575"/>
    </row>
  </sheetData>
  <mergeCells count="10">
    <mergeCell ref="B12:L12"/>
    <mergeCell ref="B13:L13"/>
    <mergeCell ref="B14:L14"/>
    <mergeCell ref="M10:M11"/>
    <mergeCell ref="N10:N11"/>
    <mergeCell ref="B2:Y2"/>
    <mergeCell ref="B6:F6"/>
    <mergeCell ref="H6:K6"/>
    <mergeCell ref="M6:N6"/>
    <mergeCell ref="B10:L11"/>
  </mergeCells>
  <printOptions horizontalCentered="1"/>
  <pageMargins left="0.51181102362204722" right="0.51181102362204722" top="0.39370078740157483" bottom="0.51181102362204722" header="0.27559055118110237" footer="0.51181102362204722"/>
  <pageSetup paperSize="8" scale="57"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afabadb4-2257-48ec-869f-64421b8f49cd" ContentTypeId="0x0101003618E443DE96424ABE734F4442FBF2B301" PreviousValue="false"/>
</file>

<file path=customXml/item4.xml><?xml version="1.0" encoding="utf-8"?>
<ct:contentTypeSchema xmlns:ct="http://schemas.microsoft.com/office/2006/metadata/contentType" xmlns:ma="http://schemas.microsoft.com/office/2006/metadata/properties/metaAttributes" ct:_="" ma:_="" ma:contentTypeName="MAS Team Document" ma:contentTypeID="0x0101003618E443DE96424ABE734F4442FBF2B30100C4C85ABC0743134D85A8983382450B3D" ma:contentTypeVersion="59" ma:contentTypeDescription="Create a new document specific to MAS Team Collaboration." ma:contentTypeScope="" ma:versionID="19e3aed40a75156cd24056d7b516792a">
  <xsd:schema xmlns:xsd="http://www.w3.org/2001/XMLSchema" xmlns:xs="http://www.w3.org/2001/XMLSchema" xmlns:p="http://schemas.microsoft.com/office/2006/metadata/properties" xmlns:ns2="3a90f38b-cee7-4289-b705-21e4ceceb96b" targetNamespace="http://schemas.microsoft.com/office/2006/metadata/properties" ma:root="true" ma:fieldsID="b2e3cfe9790ade6e63a8bb8b9e056a70" ns2:_="">
    <xsd:import namespace="3a90f38b-cee7-4289-b705-21e4ceceb96b"/>
    <xsd:element name="properties">
      <xsd:complexType>
        <xsd:sequence>
          <xsd:element name="documentManagement">
            <xsd:complexType>
              <xsd:all>
                <xsd:element ref="ns2:ISF_x0020_Classification"/>
                <xsd:element ref="ns2:Document_x0020_Date" minOccurs="0"/>
                <xsd:element ref="ns2:TaxCatchAllLabel" minOccurs="0"/>
                <xsd:element ref="ns2:c569feee562949f193efcc6c33983d2e" minOccurs="0"/>
                <xsd:element ref="ns2:g5d17599f0654139ac247b509bd42854" minOccurs="0"/>
                <xsd:element ref="ns2:Workflow" minOccurs="0"/>
                <xsd:element ref="ns2:a2b7da5d9b994f938881636f0a7c63d6" minOccurs="0"/>
                <xsd:element ref="ns2:_dlc_DocId" minOccurs="0"/>
                <xsd:element ref="ns2:ee94ffbfe3174827a439912fa17811b9" minOccurs="0"/>
                <xsd:element ref="ns2:_dlc_DocIdUrl" minOccurs="0"/>
                <xsd:element ref="ns2:b1f4bea4dbaa4479a68e8cee40e226b9" minOccurs="0"/>
                <xsd:element ref="ns2:_dlc_DocIdPersistId" minOccurs="0"/>
                <xsd:element ref="ns2:h6ac82fb60e7404bb7825d9f5fed2f8a" minOccurs="0"/>
                <xsd:element ref="ns2:pb016fef86a642189c1d23bc7cb88f0e" minOccurs="0"/>
                <xsd:element ref="ns2:h63e849b28044e64bfbe5f5fa7b8c866"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90f38b-cee7-4289-b705-21e4ceceb96b" elementFormDefault="qualified">
    <xsd:import namespace="http://schemas.microsoft.com/office/2006/documentManagement/types"/>
    <xsd:import namespace="http://schemas.microsoft.com/office/infopath/2007/PartnerControls"/>
    <xsd:element name="ISF_x0020_Classification" ma:index="5" ma:displayName="ISF Classification" ma:format="Dropdown" ma:internalName="ISF_x0020_Classification" ma:readOnly="false">
      <xsd:simpleType>
        <xsd:restriction base="dms:Choice">
          <xsd:enumeration value="Sensitive (High)"/>
          <xsd:enumeration value="Sensitive (Normal)"/>
          <xsd:enumeration value="Non-Sensitive"/>
        </xsd:restriction>
      </xsd:simpleType>
    </xsd:element>
    <xsd:element name="Document_x0020_Date" ma:index="6" nillable="true" ma:displayName="Document Date" ma:default="[today]" ma:format="DateOnly" ma:internalName="Document_x0020_Date">
      <xsd:simpleType>
        <xsd:restriction base="dms:DateTime"/>
      </xsd:simpleType>
    </xsd:element>
    <xsd:element name="TaxCatchAllLabel" ma:index="13" nillable="true" ma:displayName="Taxonomy Catch All Column1" ma:hidden="true" ma:list="{c17cd366-d318-4244-8ce1-da5f2101de48}" ma:internalName="TaxCatchAllLabel" ma:readOnly="true" ma:showField="CatchAllDataLabel" ma:web="afa289ea-7f87-4b1f-83d4-ee8dc10548b3">
      <xsd:complexType>
        <xsd:complexContent>
          <xsd:extension base="dms:MultiChoiceLookup">
            <xsd:sequence>
              <xsd:element name="Value" type="dms:Lookup" maxOccurs="unbounded" minOccurs="0" nillable="true"/>
            </xsd:sequence>
          </xsd:extension>
        </xsd:complexContent>
      </xsd:complexType>
    </xsd:element>
    <xsd:element name="c569feee562949f193efcc6c33983d2e" ma:index="15" ma:taxonomy="true" ma:internalName="c569feee562949f193efcc6c33983d2e" ma:taxonomyFieldName="Document_x0020_Type" ma:displayName="Document Type" ma:default="" ma:fieldId="{c569feee-5629-49f1-93ef-cc6c33983d2e}" ma:sspId="afabadb4-2257-48ec-869f-64421b8f49cd" ma:termSetId="517dae02-1ab1-4993-aae9-22f62c9845ab" ma:anchorId="00000000-0000-0000-0000-000000000000" ma:open="false" ma:isKeyword="false">
      <xsd:complexType>
        <xsd:sequence>
          <xsd:element ref="pc:Terms" minOccurs="0" maxOccurs="1"/>
        </xsd:sequence>
      </xsd:complexType>
    </xsd:element>
    <xsd:element name="g5d17599f0654139ac247b509bd42854" ma:index="17" ma:taxonomy="true" ma:internalName="g5d17599f0654139ac247b509bd42854" ma:taxonomyFieldName="Security_x0020_Classification" ma:displayName="RCST Classification" ma:readOnly="false" ma:default="" ma:fieldId="{05d17599-f065-4139-ac24-7b509bd42854}" ma:sspId="afabadb4-2257-48ec-869f-64421b8f49cd" ma:termSetId="b00b6dbf-39ae-4d84-a129-f0bacf0fa746" ma:anchorId="00000000-0000-0000-0000-000000000000" ma:open="false" ma:isKeyword="false">
      <xsd:complexType>
        <xsd:sequence>
          <xsd:element ref="pc:Terms" minOccurs="0" maxOccurs="1"/>
        </xsd:sequence>
      </xsd:complexType>
    </xsd:element>
    <xsd:element name="Workflow" ma:index="20" nillable="true" ma:displayName="Workflow" ma:format="Hyperlink" ma:hidden="true" ma:internalName="Workflow"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a2b7da5d9b994f938881636f0a7c63d6" ma:index="22" nillable="true" ma:taxonomy="true" ma:internalName="a2b7da5d9b994f938881636f0a7c63d6" ma:taxonomyFieldName="Projects" ma:displayName="Projects" ma:default="" ma:fieldId="{a2b7da5d-9b99-4f93-8881-636f0a7c63d6}" ma:taxonomyMulti="true" ma:sspId="afabadb4-2257-48ec-869f-64421b8f49cd" ma:termSetId="5fe96bc1-6189-41c9-b83e-08cb0563998d" ma:anchorId="00000000-0000-0000-0000-000000000000" ma:open="false" ma:isKeyword="false">
      <xsd:complexType>
        <xsd:sequence>
          <xsd:element ref="pc:Terms" minOccurs="0" maxOccurs="1"/>
        </xsd:sequence>
      </xsd:complex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ee94ffbfe3174827a439912fa17811b9" ma:index="24" nillable="true" ma:taxonomy="true" ma:internalName="ee94ffbfe3174827a439912fa17811b9" ma:taxonomyFieldName="Subjects" ma:displayName="Subjects" ma:default="" ma:fieldId="{ee94ffbf-e317-4827-a439-912fa17811b9}" ma:taxonomyMulti="true" ma:sspId="afabadb4-2257-48ec-869f-64421b8f49cd" ma:termSetId="d8b55116-fb8b-4ce5-bb6d-7615087702dd" ma:anchorId="00000000-0000-0000-0000-000000000000" ma:open="false" ma:isKeyword="false">
      <xsd:complexType>
        <xsd:sequence>
          <xsd:element ref="pc:Terms" minOccurs="0" maxOccurs="1"/>
        </xsd:sequence>
      </xsd:complexType>
    </xsd:element>
    <xsd:element name="_dlc_DocIdUrl" ma:index="2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b1f4bea4dbaa4479a68e8cee40e226b9" ma:index="26" nillable="true" ma:taxonomy="true" ma:internalName="b1f4bea4dbaa4479a68e8cee40e226b9" ma:taxonomyFieldName="Events" ma:displayName="Events" ma:default="" ma:fieldId="{b1f4bea4-dbaa-4479-a68e-8cee40e226b9}" ma:taxonomyMulti="true" ma:sspId="afabadb4-2257-48ec-869f-64421b8f49cd" ma:termSetId="ae8532c2-1b69-4678-b6a3-43209a99ff84" ma:anchorId="00000000-0000-0000-0000-000000000000" ma:open="false" ma:isKeyword="false">
      <xsd:complexType>
        <xsd:sequence>
          <xsd:element ref="pc:Terms" minOccurs="0" maxOccurs="1"/>
        </xsd:sequence>
      </xsd:complexType>
    </xsd:element>
    <xsd:element name="_dlc_DocIdPersistId" ma:index="27" nillable="true" ma:displayName="Persist ID" ma:description="Keep ID on add." ma:hidden="true" ma:internalName="_dlc_DocIdPersistId" ma:readOnly="true">
      <xsd:simpleType>
        <xsd:restriction base="dms:Boolean"/>
      </xsd:simpleType>
    </xsd:element>
    <xsd:element name="h6ac82fb60e7404bb7825d9f5fed2f8a" ma:index="28" nillable="true" ma:taxonomy="true" ma:internalName="h6ac82fb60e7404bb7825d9f5fed2f8a" ma:taxonomyFieldName="Geographical" ma:displayName="Geographical" ma:default="" ma:fieldId="{16ac82fb-60e7-404b-b782-5d9f5fed2f8a}" ma:taxonomyMulti="true" ma:sspId="afabadb4-2257-48ec-869f-64421b8f49cd" ma:termSetId="7858cba8-e863-431c-a109-bcc6b0c9a353" ma:anchorId="00000000-0000-0000-0000-000000000000" ma:open="false" ma:isKeyword="false">
      <xsd:complexType>
        <xsd:sequence>
          <xsd:element ref="pc:Terms" minOccurs="0" maxOccurs="1"/>
        </xsd:sequence>
      </xsd:complexType>
    </xsd:element>
    <xsd:element name="pb016fef86a642189c1d23bc7cb88f0e" ma:index="29" ma:taxonomy="true" ma:internalName="pb016fef86a642189c1d23bc7cb88f0e" ma:taxonomyFieldName="Business_x0020_Functions" ma:displayName="Business Functions" ma:default="" ma:fieldId="{9b016fef-86a6-4218-9c1d-23bc7cb88f0e}" ma:sspId="afabadb4-2257-48ec-869f-64421b8f49cd" ma:termSetId="de72b2be-0a69-4604-8964-d6861f8eac42" ma:anchorId="00000000-0000-0000-0000-000000000000" ma:open="false" ma:isKeyword="false">
      <xsd:complexType>
        <xsd:sequence>
          <xsd:element ref="pc:Terms" minOccurs="0" maxOccurs="1"/>
        </xsd:sequence>
      </xsd:complexType>
    </xsd:element>
    <xsd:element name="h63e849b28044e64bfbe5f5fa7b8c866" ma:index="30" nillable="true" ma:taxonomy="true" ma:internalName="h63e849b28044e64bfbe5f5fa7b8c866" ma:taxonomyFieldName="Organisations" ma:displayName="Organisations" ma:default="" ma:fieldId="{163e849b-2804-4e64-bfbe-5f5fa7b8c866}" ma:taxonomyMulti="true" ma:sspId="afabadb4-2257-48ec-869f-64421b8f49cd" ma:termSetId="f1947048-467f-4973-9028-c91de76bba85" ma:anchorId="00000000-0000-0000-0000-000000000000" ma:open="false" ma:isKeyword="false">
      <xsd:complexType>
        <xsd:sequence>
          <xsd:element ref="pc:Terms" minOccurs="0" maxOccurs="1"/>
        </xsd:sequence>
      </xsd:complexType>
    </xsd:element>
    <xsd:element name="TaxCatchAll" ma:index="31" nillable="true" ma:displayName="Taxonomy Catch All Column" ma:hidden="true" ma:list="{c17cd366-d318-4244-8ce1-da5f2101de48}" ma:internalName="TaxCatchAll" ma:showField="CatchAllData" ma:web="afa289ea-7f87-4b1f-83d4-ee8dc10548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7" ma:displayName="Author"/>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documentManagement>
    <Workflow xmlns="3a90f38b-cee7-4289-b705-21e4ceceb96b">
      <Url xsi:nil="true"/>
      <Description xsi:nil="true"/>
    </Workflow>
    <b1f4bea4dbaa4479a68e8cee40e226b9 xmlns="3a90f38b-cee7-4289-b705-21e4ceceb96b">
      <Terms xmlns="http://schemas.microsoft.com/office/infopath/2007/PartnerControls"/>
    </b1f4bea4dbaa4479a68e8cee40e226b9>
    <pb016fef86a642189c1d23bc7cb88f0e xmlns="3a90f38b-cee7-4289-b705-21e4ceceb96b">
      <Terms xmlns="http://schemas.microsoft.com/office/infopath/2007/PartnerControls">
        <TermInfo xmlns="http://schemas.microsoft.com/office/infopath/2007/PartnerControls">
          <TermName xmlns="http://schemas.microsoft.com/office/infopath/2007/PartnerControls">Financial Supervision</TermName>
          <TermId xmlns="http://schemas.microsoft.com/office/infopath/2007/PartnerControls">58a8c56a-cf57-46b7-9144-3c93db1f5192</TermId>
        </TermInfo>
      </Terms>
    </pb016fef86a642189c1d23bc7cb88f0e>
    <h63e849b28044e64bfbe5f5fa7b8c866 xmlns="3a90f38b-cee7-4289-b705-21e4ceceb96b">
      <Terms xmlns="http://schemas.microsoft.com/office/infopath/2007/PartnerControls"/>
    </h63e849b28044e64bfbe5f5fa7b8c866>
    <TaxCatchAll xmlns="3a90f38b-cee7-4289-b705-21e4ceceb96b">
      <Value>6</Value>
      <Value>55</Value>
      <Value>3</Value>
      <Value>29</Value>
    </TaxCatchAll>
    <a2b7da5d9b994f938881636f0a7c63d6 xmlns="3a90f38b-cee7-4289-b705-21e4ceceb96b">
      <Terms xmlns="http://schemas.microsoft.com/office/infopath/2007/PartnerControls"/>
    </a2b7da5d9b994f938881636f0a7c63d6>
    <g5d17599f0654139ac247b509bd42854 xmlns="3a90f38b-cee7-4289-b705-21e4ceceb96b">
      <Terms xmlns="http://schemas.microsoft.com/office/infopath/2007/PartnerControls">
        <TermInfo xmlns="http://schemas.microsoft.com/office/infopath/2007/PartnerControls">
          <TermName xmlns="http://schemas.microsoft.com/office/infopath/2007/PartnerControls">Confidential</TermName>
          <TermId xmlns="http://schemas.microsoft.com/office/infopath/2007/PartnerControls">a064495a-ae26-4d7f-a893-8f95d5825856</TermId>
        </TermInfo>
      </Terms>
    </g5d17599f0654139ac247b509bd42854>
    <h6ac82fb60e7404bb7825d9f5fed2f8a xmlns="3a90f38b-cee7-4289-b705-21e4ceceb96b">
      <Terms xmlns="http://schemas.microsoft.com/office/infopath/2007/PartnerControls"/>
    </h6ac82fb60e7404bb7825d9f5fed2f8a>
    <ee94ffbfe3174827a439912fa17811b9 xmlns="3a90f38b-cee7-4289-b705-21e4ceceb96b">
      <Terms xmlns="http://schemas.microsoft.com/office/infopath/2007/PartnerControls"/>
    </ee94ffbfe3174827a439912fa17811b9>
    <c569feee562949f193efcc6c33983d2e xmlns="3a90f38b-cee7-4289-b705-21e4ceceb96b">
      <Terms xmlns="http://schemas.microsoft.com/office/infopath/2007/PartnerControls">
        <TermInfo xmlns="http://schemas.microsoft.com/office/infopath/2007/PartnerControls">
          <TermName xmlns="http://schemas.microsoft.com/office/infopath/2007/PartnerControls">Reports</TermName>
          <TermId xmlns="http://schemas.microsoft.com/office/infopath/2007/PartnerControls">eb007f16-41ba-4865-a843-24c7449f8e56</TermId>
        </TermInfo>
      </Terms>
    </c569feee562949f193efcc6c33983d2e>
    <Document_x0020_Date xmlns="3a90f38b-cee7-4289-b705-21e4ceceb96b">2023-10-31T16:00:00+00:00</Document_x0020_Date>
    <_dlc_DocId xmlns="3a90f38b-cee7-4289-b705-21e4ceceb96b">ba2780c5-e2df-49f0-b8c2-9b2e623ea55c</_dlc_DocId>
    <_dlc_DocIdUrl xmlns="3a90f38b-cee7-4289-b705-21e4ceceb96b">
      <Url>https://home.dms.mas.gov.sg/_layouts/15/MASGlobalID/DocAveRedirect.aspx?DocId=ba2780c5-e2df-49f0-b8c2-9b2e623ea55c&amp;SiteID=93ccae81-cdf7-4569-a3af-07238075502b_afa289ea-7f87-4b1f-83d4-ee8dc10548b3</Url>
      <Description>ba2780c5-e2df-49f0-b8c2-9b2e623ea55c</Description>
    </_dlc_DocIdUrl>
    <_dlc_DocIdPersistId xmlns="3a90f38b-cee7-4289-b705-21e4ceceb96b" xsi:nil="true"/>
    <ISF_x0020_Classification xmlns="3a90f38b-cee7-4289-b705-21e4ceceb96b">Sensitive (Normal)</ISF_x0020_Classification>
  </documentManagement>
</p:properties>
</file>

<file path=customXml/itemProps1.xml><?xml version="1.0" encoding="utf-8"?>
<ds:datastoreItem xmlns:ds="http://schemas.openxmlformats.org/officeDocument/2006/customXml" ds:itemID="{D0A3C0D4-4C67-42CD-AC4A-E9D30339CEDF}">
  <ds:schemaRefs>
    <ds:schemaRef ds:uri="http://schemas.microsoft.com/sharepoint/events"/>
  </ds:schemaRefs>
</ds:datastoreItem>
</file>

<file path=customXml/itemProps2.xml><?xml version="1.0" encoding="utf-8"?>
<ds:datastoreItem xmlns:ds="http://schemas.openxmlformats.org/officeDocument/2006/customXml" ds:itemID="{C38B45CE-8A75-496C-91CA-375E38E173B1}">
  <ds:schemaRefs>
    <ds:schemaRef ds:uri="http://schemas.microsoft.com/sharepoint/v3/contenttype/forms"/>
  </ds:schemaRefs>
</ds:datastoreItem>
</file>

<file path=customXml/itemProps3.xml><?xml version="1.0" encoding="utf-8"?>
<ds:datastoreItem xmlns:ds="http://schemas.openxmlformats.org/officeDocument/2006/customXml" ds:itemID="{79AA184D-E228-46C7-8ABF-109B31D0C8ED}">
  <ds:schemaRefs>
    <ds:schemaRef ds:uri="Microsoft.SharePoint.Taxonomy.ContentTypeSync"/>
  </ds:schemaRefs>
</ds:datastoreItem>
</file>

<file path=customXml/itemProps4.xml><?xml version="1.0" encoding="utf-8"?>
<ds:datastoreItem xmlns:ds="http://schemas.openxmlformats.org/officeDocument/2006/customXml" ds:itemID="{66B250B4-06FE-4039-B515-1F2D3828459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90f38b-cee7-4289-b705-21e4ceceb9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41F6BE28-A36A-4B34-A88B-F011E6F7D918}">
  <ds:schemaRefs>
    <ds:schemaRef ds:uri="http://purl.org/dc/dcmitype/"/>
    <ds:schemaRef ds:uri="http://purl.org/dc/terms/"/>
    <ds:schemaRef ds:uri="http://purl.org/dc/elements/1.1/"/>
    <ds:schemaRef ds:uri="http://schemas.microsoft.com/office/2006/documentManagement/types"/>
    <ds:schemaRef ds:uri="http://www.w3.org/XML/1998/namespace"/>
    <ds:schemaRef ds:uri="3a90f38b-cee7-4289-b705-21e4ceceb96b"/>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12</vt:i4>
      </vt:variant>
    </vt:vector>
  </HeadingPairs>
  <TitlesOfParts>
    <vt:vector size="41" baseType="lpstr">
      <vt:lpstr>Change Log</vt:lpstr>
      <vt:lpstr>Cover Page</vt:lpstr>
      <vt:lpstr>Schematic of forms</vt:lpstr>
      <vt:lpstr>Instructions</vt:lpstr>
      <vt:lpstr>Scope and Basis</vt:lpstr>
      <vt:lpstr>Lists</vt:lpstr>
      <vt:lpstr>Notes to Form 4A</vt:lpstr>
      <vt:lpstr>Quality of Capital Ratios</vt:lpstr>
      <vt:lpstr>Form 4A</vt:lpstr>
      <vt:lpstr>Aggregation Method&gt;&gt;</vt:lpstr>
      <vt:lpstr>Aggregation Method</vt:lpstr>
      <vt:lpstr>RBC 2 Consolidation&gt;&gt;</vt:lpstr>
      <vt:lpstr>Adjustments</vt:lpstr>
      <vt:lpstr>Form A</vt:lpstr>
      <vt:lpstr>Entity Level Info</vt:lpstr>
      <vt:lpstr>HRG_FIE_Overview</vt:lpstr>
      <vt:lpstr>HRG_FIE (1)_MA</vt:lpstr>
      <vt:lpstr>HRG_FIE (1)_Non MA</vt:lpstr>
      <vt:lpstr>HRG_FIE (2)_MA</vt:lpstr>
      <vt:lpstr>HRG_FIE (2)_Non MA</vt:lpstr>
      <vt:lpstr>Ops risk</vt:lpstr>
      <vt:lpstr>Corr_Matrix</vt:lpstr>
      <vt:lpstr>MA_IP_ Valn_FIE</vt:lpstr>
      <vt:lpstr>C2_C2 Breakdown</vt:lpstr>
      <vt:lpstr>C2_CS BreakdownExStructuredPdt</vt:lpstr>
      <vt:lpstr>C2_CS BreakdownStructured</vt:lpstr>
      <vt:lpstr>C2_Counterparty</vt:lpstr>
      <vt:lpstr>IP_SAA_FIE</vt:lpstr>
      <vt:lpstr>Discount Rate Info_FIE</vt:lpstr>
      <vt:lpstr>CorrMatrix1</vt:lpstr>
      <vt:lpstr>CorrMatrixD</vt:lpstr>
      <vt:lpstr>CorrMatrixU</vt:lpstr>
      <vt:lpstr>Adjustments!Print_Area</vt:lpstr>
      <vt:lpstr>'Aggregation Method'!Print_Area</vt:lpstr>
      <vt:lpstr>'Aggregation Method&gt;&gt;'!Print_Area</vt:lpstr>
      <vt:lpstr>'Entity Level Info'!Print_Area</vt:lpstr>
      <vt:lpstr>'Form 4A'!Print_Area</vt:lpstr>
      <vt:lpstr>'Form A'!Print_Area</vt:lpstr>
      <vt:lpstr>'MA_IP_ Valn_FIE'!Print_Area</vt:lpstr>
      <vt:lpstr>'RBC 2 Consolidation&gt;&gt;'!Print_Area</vt:lpstr>
      <vt:lpstr>Scenario_List</vt:lpstr>
    </vt:vector>
  </TitlesOfParts>
  <Company>Singapore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Tan Yue Li</dc:creator>
  <cp:lastModifiedBy>Yue Li TAN (MAS)</cp:lastModifiedBy>
  <cp:lastPrinted>2014-03-25T08:47:57Z</cp:lastPrinted>
  <dcterms:created xsi:type="dcterms:W3CDTF">2013-09-18T02:09:13Z</dcterms:created>
  <dcterms:modified xsi:type="dcterms:W3CDTF">2023-11-10T09:35:07Z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0x0101003618E443DE96424ABE734F4442FBF2B30100C4C85ABC0743134D85A8983382450B3D</vt:lpwstr>
  </property>
  <property fmtid="{D5CDD505-2E9C-101B-9397-08002B2CF9AE}" pid="3" name="kfb1d384101645d79dfb3e1eb6303efc">
    <vt:lpwstr>Black|c5d534de-f5ed-414e-bbf6-c29b073122a9</vt:lpwstr>
  </property>
  <property fmtid="{D5CDD505-2E9C-101B-9397-08002B2CF9AE}" pid="4" name="Projects">
    <vt:lpwstr/>
  </property>
  <property fmtid="{D5CDD505-2E9C-101B-9397-08002B2CF9AE}" pid="5" name="CTG Classification">
    <vt:lpwstr>55;#Black|c5d534de-f5ed-414e-bbf6-c29b073122a9</vt:lpwstr>
  </property>
  <property fmtid="{D5CDD505-2E9C-101B-9397-08002B2CF9AE}" pid="6" name="Geographical">
    <vt:lpwstr/>
  </property>
  <property fmtid="{D5CDD505-2E9C-101B-9397-08002B2CF9AE}" pid="7" name="o1bc9418e5f14cc08546fd3687d4faf2">
    <vt:lpwstr/>
  </property>
  <property fmtid="{D5CDD505-2E9C-101B-9397-08002B2CF9AE}" pid="8" name="Document Type">
    <vt:lpwstr>29;#Reports|eb007f16-41ba-4865-a843-24c7449f8e56</vt:lpwstr>
  </property>
  <property fmtid="{D5CDD505-2E9C-101B-9397-08002B2CF9AE}" pid="9" name="Security Classification">
    <vt:lpwstr>3;#Confidential|a064495a-ae26-4d7f-a893-8f95d5825856</vt:lpwstr>
  </property>
  <property fmtid="{D5CDD505-2E9C-101B-9397-08002B2CF9AE}" pid="10" name="Subjects">
    <vt:lpwstr/>
  </property>
  <property fmtid="{D5CDD505-2E9C-101B-9397-08002B2CF9AE}" pid="11" name="Events">
    <vt:lpwstr/>
  </property>
  <property fmtid="{D5CDD505-2E9C-101B-9397-08002B2CF9AE}" pid="12" name="Organisations">
    <vt:lpwstr/>
  </property>
  <property fmtid="{D5CDD505-2E9C-101B-9397-08002B2CF9AE}" pid="13" name="Business Functions">
    <vt:lpwstr>6;#Financial Supervision|58a8c56a-cf57-46b7-9144-3c93db1f5192</vt:lpwstr>
  </property>
  <property fmtid="{D5CDD505-2E9C-101B-9397-08002B2CF9AE}" pid="14" name="Divisions">
    <vt:lpwstr/>
  </property>
  <property fmtid="{D5CDD505-2E9C-101B-9397-08002B2CF9AE}" pid="15" name="_dlc_DocIdItemGuid">
    <vt:lpwstr>ba2780c5-e2df-49f0-b8c2-9b2e623ea55c</vt:lpwstr>
  </property>
  <property fmtid="{D5CDD505-2E9C-101B-9397-08002B2CF9AE}" pid="16" name="Order">
    <vt:r8>13551700</vt:r8>
  </property>
  <property fmtid="{D5CDD505-2E9C-101B-9397-08002B2CF9AE}" pid="17" name="Title is sensitive">
    <vt:bool>false</vt:bool>
  </property>
  <property fmtid="{D5CDD505-2E9C-101B-9397-08002B2CF9AE}" pid="18" name="xd_ProgID">
    <vt:lpwstr/>
  </property>
  <property fmtid="{D5CDD505-2E9C-101B-9397-08002B2CF9AE}" pid="19" name="_Source">
    <vt:lpwstr/>
  </property>
  <property fmtid="{D5CDD505-2E9C-101B-9397-08002B2CF9AE}" pid="20" name="TemplateUrl">
    <vt:lpwstr/>
  </property>
  <property fmtid="{D5CDD505-2E9C-101B-9397-08002B2CF9AE}" pid="21" name="Remarks">
    <vt:lpwstr/>
  </property>
  <property fmtid="{D5CDD505-2E9C-101B-9397-08002B2CF9AE}" pid="22" name="IconOverlay">
    <vt:lpwstr/>
  </property>
  <property fmtid="{D5CDD505-2E9C-101B-9397-08002B2CF9AE}" pid="23" name="MSIP_Label_4f288355-fb4c-44cd-b9ca-40cfc2aee5f8_Enabled">
    <vt:lpwstr>true</vt:lpwstr>
  </property>
  <property fmtid="{D5CDD505-2E9C-101B-9397-08002B2CF9AE}" pid="24" name="MSIP_Label_4f288355-fb4c-44cd-b9ca-40cfc2aee5f8_SetDate">
    <vt:lpwstr>2023-01-12T03:15:33Z</vt:lpwstr>
  </property>
  <property fmtid="{D5CDD505-2E9C-101B-9397-08002B2CF9AE}" pid="25" name="MSIP_Label_4f288355-fb4c-44cd-b9ca-40cfc2aee5f8_Method">
    <vt:lpwstr>Standard</vt:lpwstr>
  </property>
  <property fmtid="{D5CDD505-2E9C-101B-9397-08002B2CF9AE}" pid="26" name="MSIP_Label_4f288355-fb4c-44cd-b9ca-40cfc2aee5f8_Name">
    <vt:lpwstr>Non Sensitive_1</vt:lpwstr>
  </property>
  <property fmtid="{D5CDD505-2E9C-101B-9397-08002B2CF9AE}" pid="27" name="MSIP_Label_4f288355-fb4c-44cd-b9ca-40cfc2aee5f8_SiteId">
    <vt:lpwstr>0b11c524-9a1c-4e1b-84cb-6336aefc2243</vt:lpwstr>
  </property>
  <property fmtid="{D5CDD505-2E9C-101B-9397-08002B2CF9AE}" pid="28" name="MSIP_Label_4f288355-fb4c-44cd-b9ca-40cfc2aee5f8_ActionId">
    <vt:lpwstr>b99ec0d9-49f6-44e9-8576-1aee1b021a76</vt:lpwstr>
  </property>
  <property fmtid="{D5CDD505-2E9C-101B-9397-08002B2CF9AE}" pid="29" name="MSIP_Label_4f288355-fb4c-44cd-b9ca-40cfc2aee5f8_ContentBits">
    <vt:lpwstr>0</vt:lpwstr>
  </property>
</Properties>
</file>