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defaultThemeVersion="124226"/>
  <mc:AlternateContent xmlns:mc="http://schemas.openxmlformats.org/markup-compatibility/2006">
    <mc:Choice Requires="x15">
      <x15ac:absPath xmlns:x15ac="http://schemas.microsoft.com/office/spreadsheetml/2010/11/ac" url="U:\P(C) Team\Insurtech\Cybersecurity\Master Folder\Submission templates\Protected\"/>
    </mc:Choice>
  </mc:AlternateContent>
  <xr:revisionPtr revIDLastSave="0" documentId="13_ncr:1_{9AB1370E-BE33-4D9F-92E9-17D49BE062DB}" xr6:coauthVersionLast="47" xr6:coauthVersionMax="47" xr10:uidLastSave="{00000000-0000-0000-0000-000000000000}"/>
  <bookViews>
    <workbookView xWindow="9555" yWindow="-16320" windowWidth="29040" windowHeight="15840" activeTab="1" xr2:uid="{00000000-000D-0000-FFFF-FFFF00000000}"/>
  </bookViews>
  <sheets>
    <sheet name="Sign off form" sheetId="20" r:id="rId1"/>
    <sheet name="Instructions" sheetId="19" r:id="rId2"/>
    <sheet name="Summary" sheetId="17" r:id="rId3"/>
    <sheet name="Domain 1" sheetId="18" r:id="rId4"/>
    <sheet name="Domain 2" sheetId="9" r:id="rId5"/>
    <sheet name="Domain 3" sheetId="12" r:id="rId6"/>
    <sheet name="Domain 4" sheetId="13" r:id="rId7"/>
    <sheet name="Domain 5" sheetId="14" r:id="rId8"/>
    <sheet name="Domain 6" sheetId="15" r:id="rId9"/>
    <sheet name="Domain 7" sheetId="16" r:id="rId10"/>
    <sheet name="Annex C" sheetId="21" state="hidden" r:id="rId11"/>
  </sheets>
  <definedNames>
    <definedName name="_ftn1" localSheetId="1">Instructions!#REF!</definedName>
    <definedName name="_ftnref1" localSheetId="1">Instructions!#REF!</definedName>
    <definedName name="_Ref448080097" localSheetId="1">Instructions!$C$5</definedName>
    <definedName name="List1">#REF!</definedName>
    <definedName name="_xlnm.Print_Area" localSheetId="0">'Sign off form'!$A$1:$J$47</definedName>
    <definedName name="_xlnm.Print_Titles" localSheetId="3">'Domain 1'!$1:$2</definedName>
    <definedName name="_xlnm.Print_Titles" localSheetId="4">'Domain 2'!$1:$2</definedName>
    <definedName name="_xlnm.Print_Titles" localSheetId="5">'Domain 3'!$1:$2</definedName>
    <definedName name="_xlnm.Print_Titles" localSheetId="6">'Domain 4'!$1:$2</definedName>
    <definedName name="_xlnm.Print_Titles" localSheetId="7">'Domain 5'!$1:$2</definedName>
    <definedName name="_xlnm.Print_Titles" localSheetId="8">'Domain 6'!$1:$2</definedName>
    <definedName name="_xlnm.Print_Titles" localSheetId="9">'Domain 7'!$1:$2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7" l="1"/>
  <c r="N76" i="17" l="1"/>
  <c r="J70" i="17"/>
  <c r="I70" i="17"/>
  <c r="H70" i="17"/>
  <c r="G70" i="17"/>
  <c r="F70" i="17"/>
  <c r="F43" i="17"/>
  <c r="J44" i="17"/>
  <c r="J43" i="17"/>
  <c r="I44" i="17"/>
  <c r="I43" i="17"/>
  <c r="H44" i="17"/>
  <c r="H43" i="17"/>
  <c r="G44" i="17"/>
  <c r="G43" i="17"/>
  <c r="F42" i="17"/>
  <c r="F44" i="17"/>
  <c r="N90" i="17"/>
  <c r="K70" i="17" l="1"/>
  <c r="N70" i="17" s="1"/>
  <c r="K44" i="17"/>
  <c r="K43" i="17"/>
  <c r="I55" i="14"/>
  <c r="I54" i="14"/>
  <c r="I53" i="14"/>
  <c r="I52" i="14"/>
  <c r="I56" i="12"/>
  <c r="J41" i="17" l="1"/>
  <c r="I41" i="17"/>
  <c r="H41" i="17"/>
  <c r="G41" i="17"/>
  <c r="F41" i="17"/>
  <c r="I15" i="12" l="1"/>
  <c r="I32" i="18" l="1"/>
  <c r="I19" i="12" l="1"/>
  <c r="I20" i="12"/>
  <c r="G51" i="17"/>
  <c r="H51" i="17"/>
  <c r="I51" i="17"/>
  <c r="J51" i="17"/>
  <c r="F51" i="17"/>
  <c r="F49" i="17"/>
  <c r="G49" i="17"/>
  <c r="H49" i="17"/>
  <c r="I49" i="17"/>
  <c r="J49" i="17"/>
  <c r="F50" i="17"/>
  <c r="G50" i="17"/>
  <c r="H50" i="17"/>
  <c r="I50" i="17"/>
  <c r="J50" i="17"/>
  <c r="F48" i="17"/>
  <c r="I21" i="13"/>
  <c r="I16" i="13"/>
  <c r="J61" i="17"/>
  <c r="I61" i="17"/>
  <c r="H61" i="17"/>
  <c r="G61" i="17"/>
  <c r="F61" i="17"/>
  <c r="I50" i="14"/>
  <c r="I18" i="14" l="1"/>
  <c r="L70" i="17" l="1"/>
  <c r="G81" i="17" l="1"/>
  <c r="H81" i="17"/>
  <c r="I81" i="17"/>
  <c r="J81" i="17"/>
  <c r="G80" i="17"/>
  <c r="H80" i="17"/>
  <c r="I80" i="17"/>
  <c r="J80" i="17"/>
  <c r="G79" i="17"/>
  <c r="H79" i="17"/>
  <c r="I79" i="17"/>
  <c r="J79" i="17"/>
  <c r="F85" i="17"/>
  <c r="F84" i="17"/>
  <c r="F83" i="17"/>
  <c r="F82" i="17"/>
  <c r="F81" i="17"/>
  <c r="F80" i="17"/>
  <c r="F79" i="17"/>
  <c r="G69" i="17"/>
  <c r="H69" i="17"/>
  <c r="I69" i="17"/>
  <c r="J69" i="17"/>
  <c r="G68" i="17"/>
  <c r="H68" i="17"/>
  <c r="I68" i="17"/>
  <c r="J68" i="17"/>
  <c r="G67" i="17"/>
  <c r="H67" i="17"/>
  <c r="I67" i="17"/>
  <c r="J67" i="17"/>
  <c r="F69" i="17"/>
  <c r="F68" i="17"/>
  <c r="F67" i="17"/>
  <c r="F40" i="17"/>
  <c r="F39" i="17"/>
  <c r="F38" i="17"/>
  <c r="F37" i="17"/>
  <c r="F36" i="17"/>
  <c r="F35" i="17"/>
  <c r="F34" i="17"/>
  <c r="F33" i="17"/>
  <c r="F32" i="17"/>
  <c r="F31" i="17"/>
  <c r="F30" i="17"/>
  <c r="F29" i="17"/>
  <c r="F28" i="17"/>
  <c r="F26" i="17"/>
  <c r="F25" i="17"/>
  <c r="F24" i="17"/>
  <c r="F23" i="17"/>
  <c r="F22" i="17"/>
  <c r="F20" i="17"/>
  <c r="F19" i="17"/>
  <c r="F18" i="17"/>
  <c r="F17" i="17"/>
  <c r="F16" i="17"/>
  <c r="F15" i="17"/>
  <c r="F14" i="17"/>
  <c r="F13" i="17"/>
  <c r="F12" i="17"/>
  <c r="F11" i="17"/>
  <c r="F10" i="17"/>
  <c r="F9" i="17"/>
  <c r="F8" i="17"/>
  <c r="F7" i="17"/>
  <c r="K69" i="17" l="1"/>
  <c r="K79" i="17"/>
  <c r="K68" i="17"/>
  <c r="K67" i="17"/>
  <c r="N69" i="17" l="1"/>
  <c r="N68" i="17" s="1"/>
  <c r="N67" i="17" s="1"/>
  <c r="L67" i="17" s="1"/>
  <c r="I79" i="12" l="1"/>
  <c r="I33" i="12" l="1"/>
  <c r="I34" i="12"/>
  <c r="I27" i="12"/>
  <c r="I26" i="12"/>
  <c r="I21" i="12"/>
  <c r="I20" i="9"/>
  <c r="I16" i="9"/>
  <c r="I15" i="9"/>
  <c r="G7" i="17" l="1"/>
  <c r="H7" i="17"/>
  <c r="I7" i="17"/>
  <c r="J7" i="17"/>
  <c r="G8" i="17"/>
  <c r="H8" i="17"/>
  <c r="I8" i="17"/>
  <c r="J8" i="17"/>
  <c r="G9" i="17"/>
  <c r="H9" i="17"/>
  <c r="I9" i="17"/>
  <c r="J9" i="17"/>
  <c r="G10" i="17"/>
  <c r="H10" i="17"/>
  <c r="I10" i="17"/>
  <c r="J10" i="17"/>
  <c r="G11" i="17"/>
  <c r="H11" i="17"/>
  <c r="I11" i="17"/>
  <c r="J11" i="17"/>
  <c r="G12" i="17"/>
  <c r="H12" i="17"/>
  <c r="I12" i="17"/>
  <c r="J12" i="17"/>
  <c r="G13" i="17"/>
  <c r="H13" i="17"/>
  <c r="I13" i="17"/>
  <c r="J13" i="17"/>
  <c r="G14" i="17"/>
  <c r="H14" i="17"/>
  <c r="I14" i="17"/>
  <c r="J14" i="17"/>
  <c r="G15" i="17"/>
  <c r="H15" i="17"/>
  <c r="I15" i="17"/>
  <c r="J15" i="17"/>
  <c r="G16" i="17"/>
  <c r="H16" i="17"/>
  <c r="I16" i="17"/>
  <c r="J16" i="17"/>
  <c r="G17" i="17"/>
  <c r="H17" i="17"/>
  <c r="I17" i="17"/>
  <c r="J17" i="17"/>
  <c r="G18" i="17"/>
  <c r="H18" i="17"/>
  <c r="I18" i="17"/>
  <c r="J18" i="17"/>
  <c r="G19" i="17"/>
  <c r="H19" i="17"/>
  <c r="I19" i="17"/>
  <c r="J19" i="17"/>
  <c r="G20" i="17"/>
  <c r="H20" i="17"/>
  <c r="I20" i="17"/>
  <c r="J20" i="17"/>
  <c r="I3" i="9"/>
  <c r="I44" i="18"/>
  <c r="I43" i="18"/>
  <c r="I42" i="18"/>
  <c r="I41" i="18"/>
  <c r="I40" i="18"/>
  <c r="I39" i="18"/>
  <c r="I38" i="18"/>
  <c r="I37" i="18"/>
  <c r="I36" i="18"/>
  <c r="I35" i="18"/>
  <c r="I34" i="18"/>
  <c r="I33" i="18"/>
  <c r="I31" i="18"/>
  <c r="I30" i="18"/>
  <c r="I29" i="18"/>
  <c r="I28" i="18"/>
  <c r="I27" i="18"/>
  <c r="I26" i="18"/>
  <c r="I25" i="18"/>
  <c r="I24" i="18"/>
  <c r="I22" i="18"/>
  <c r="I21" i="18"/>
  <c r="I20" i="18"/>
  <c r="I19" i="18"/>
  <c r="I18" i="18"/>
  <c r="I16" i="18"/>
  <c r="I15" i="18"/>
  <c r="I14" i="18"/>
  <c r="I13" i="18"/>
  <c r="I12" i="18"/>
  <c r="I11" i="18"/>
  <c r="I10" i="18"/>
  <c r="I9" i="18"/>
  <c r="I7" i="18"/>
  <c r="I6" i="18"/>
  <c r="I5" i="18"/>
  <c r="I4" i="18"/>
  <c r="K7" i="17" l="1"/>
  <c r="J72" i="17"/>
  <c r="G22" i="17"/>
  <c r="H22" i="17"/>
  <c r="I22" i="17"/>
  <c r="J22" i="17"/>
  <c r="G23" i="17"/>
  <c r="H23" i="17"/>
  <c r="I23" i="17"/>
  <c r="J23" i="17"/>
  <c r="G24" i="17"/>
  <c r="H24" i="17"/>
  <c r="I24" i="17"/>
  <c r="J24" i="17"/>
  <c r="G25" i="17"/>
  <c r="H25" i="17"/>
  <c r="I25" i="17"/>
  <c r="J25" i="17"/>
  <c r="G26" i="17"/>
  <c r="H26" i="17"/>
  <c r="I26" i="17"/>
  <c r="J26" i="17"/>
  <c r="G28" i="17"/>
  <c r="H28" i="17"/>
  <c r="I28" i="17"/>
  <c r="J28" i="17"/>
  <c r="G29" i="17"/>
  <c r="H29" i="17"/>
  <c r="I29" i="17"/>
  <c r="J29" i="17"/>
  <c r="G30" i="17"/>
  <c r="H30" i="17"/>
  <c r="I30" i="17"/>
  <c r="J30" i="17"/>
  <c r="G31" i="17"/>
  <c r="H31" i="17"/>
  <c r="I31" i="17"/>
  <c r="J31" i="17"/>
  <c r="G32" i="17"/>
  <c r="H32" i="17"/>
  <c r="I32" i="17"/>
  <c r="J32" i="17"/>
  <c r="G33" i="17"/>
  <c r="H33" i="17"/>
  <c r="I33" i="17"/>
  <c r="J33" i="17"/>
  <c r="G34" i="17"/>
  <c r="H34" i="17"/>
  <c r="I34" i="17"/>
  <c r="J34" i="17"/>
  <c r="G35" i="17"/>
  <c r="H35" i="17"/>
  <c r="I35" i="17"/>
  <c r="J35" i="17"/>
  <c r="G36" i="17"/>
  <c r="H36" i="17"/>
  <c r="I36" i="17"/>
  <c r="J36" i="17"/>
  <c r="G37" i="17"/>
  <c r="H37" i="17"/>
  <c r="I37" i="17"/>
  <c r="J37" i="17"/>
  <c r="G38" i="17"/>
  <c r="H38" i="17"/>
  <c r="I38" i="17"/>
  <c r="J38" i="17"/>
  <c r="G39" i="17"/>
  <c r="H39" i="17"/>
  <c r="I39" i="17"/>
  <c r="J39" i="17"/>
  <c r="G40" i="17"/>
  <c r="H40" i="17"/>
  <c r="I40" i="17"/>
  <c r="J40" i="17"/>
  <c r="G42" i="17"/>
  <c r="H42" i="17"/>
  <c r="I42" i="17"/>
  <c r="J42" i="17"/>
  <c r="G46" i="17"/>
  <c r="H46" i="17"/>
  <c r="I46" i="17"/>
  <c r="J46" i="17"/>
  <c r="G47" i="17"/>
  <c r="H47" i="17"/>
  <c r="I47" i="17"/>
  <c r="J47" i="17"/>
  <c r="G48" i="17"/>
  <c r="H48" i="17"/>
  <c r="I48" i="17"/>
  <c r="J48" i="17"/>
  <c r="G52" i="17"/>
  <c r="H52" i="17"/>
  <c r="I52" i="17"/>
  <c r="J52" i="17"/>
  <c r="G53" i="17"/>
  <c r="H53" i="17"/>
  <c r="I53" i="17"/>
  <c r="J53" i="17"/>
  <c r="G54" i="17"/>
  <c r="H54" i="17"/>
  <c r="I54" i="17"/>
  <c r="J54" i="17"/>
  <c r="G55" i="17"/>
  <c r="H55" i="17"/>
  <c r="I55" i="17"/>
  <c r="J55" i="17"/>
  <c r="G56" i="17"/>
  <c r="H56" i="17"/>
  <c r="I56" i="17"/>
  <c r="J56" i="17"/>
  <c r="G58" i="17"/>
  <c r="H58" i="17"/>
  <c r="I58" i="17"/>
  <c r="J58" i="17"/>
  <c r="G59" i="17"/>
  <c r="H59" i="17"/>
  <c r="I59" i="17"/>
  <c r="J59" i="17"/>
  <c r="G60" i="17"/>
  <c r="H60" i="17"/>
  <c r="I60" i="17"/>
  <c r="J60" i="17"/>
  <c r="G62" i="17"/>
  <c r="H62" i="17"/>
  <c r="I62" i="17"/>
  <c r="J62" i="17"/>
  <c r="G63" i="17"/>
  <c r="H63" i="17"/>
  <c r="I63" i="17"/>
  <c r="J63" i="17"/>
  <c r="G64" i="17"/>
  <c r="H64" i="17"/>
  <c r="I64" i="17"/>
  <c r="J64" i="17"/>
  <c r="G65" i="17"/>
  <c r="H65" i="17"/>
  <c r="I65" i="17"/>
  <c r="J65" i="17"/>
  <c r="G66" i="17"/>
  <c r="H66" i="17"/>
  <c r="I66" i="17"/>
  <c r="J66" i="17"/>
  <c r="G72" i="17"/>
  <c r="H72" i="17"/>
  <c r="I72" i="17"/>
  <c r="G73" i="17"/>
  <c r="H73" i="17"/>
  <c r="I73" i="17"/>
  <c r="J73" i="17"/>
  <c r="G74" i="17"/>
  <c r="H74" i="17"/>
  <c r="I74" i="17"/>
  <c r="J74" i="17"/>
  <c r="G75" i="17"/>
  <c r="H75" i="17"/>
  <c r="I75" i="17"/>
  <c r="J75" i="17"/>
  <c r="G76" i="17"/>
  <c r="H76" i="17"/>
  <c r="I76" i="17"/>
  <c r="J76" i="17"/>
  <c r="G77" i="17"/>
  <c r="H77" i="17"/>
  <c r="I77" i="17"/>
  <c r="J77" i="17"/>
  <c r="G82" i="17"/>
  <c r="H82" i="17"/>
  <c r="I82" i="17"/>
  <c r="J82" i="17"/>
  <c r="G83" i="17"/>
  <c r="H83" i="17"/>
  <c r="I83" i="17"/>
  <c r="J83" i="17"/>
  <c r="G84" i="17"/>
  <c r="H84" i="17"/>
  <c r="I84" i="17"/>
  <c r="J84" i="17"/>
  <c r="G85" i="17"/>
  <c r="H85" i="17"/>
  <c r="I85" i="17"/>
  <c r="J85" i="17"/>
  <c r="F77" i="17"/>
  <c r="F76" i="17"/>
  <c r="F75" i="17"/>
  <c r="F74" i="17"/>
  <c r="F73" i="17"/>
  <c r="F72" i="17"/>
  <c r="F66" i="17"/>
  <c r="F65" i="17"/>
  <c r="F64" i="17"/>
  <c r="F63" i="17"/>
  <c r="F62" i="17"/>
  <c r="F60" i="17"/>
  <c r="F59" i="17"/>
  <c r="F58" i="17"/>
  <c r="F56" i="17"/>
  <c r="F55" i="17"/>
  <c r="F54" i="17"/>
  <c r="F53" i="17"/>
  <c r="F52" i="17"/>
  <c r="K10" i="17"/>
  <c r="K11" i="17"/>
  <c r="K12" i="17"/>
  <c r="K14" i="17"/>
  <c r="K15" i="17"/>
  <c r="K16" i="17"/>
  <c r="K17" i="17"/>
  <c r="K19" i="17"/>
  <c r="F46" i="17"/>
  <c r="F47" i="17"/>
  <c r="I375" i="16"/>
  <c r="I374" i="16"/>
  <c r="I373" i="16"/>
  <c r="I372" i="16"/>
  <c r="I371" i="16"/>
  <c r="I370" i="16"/>
  <c r="I369" i="16"/>
  <c r="I368" i="16"/>
  <c r="I367" i="16"/>
  <c r="I366" i="16"/>
  <c r="I365" i="16"/>
  <c r="I364" i="16"/>
  <c r="I363" i="16"/>
  <c r="I362" i="16"/>
  <c r="I361" i="16"/>
  <c r="I360" i="16"/>
  <c r="I359" i="16"/>
  <c r="I358" i="16"/>
  <c r="I357" i="16"/>
  <c r="I356" i="16"/>
  <c r="I355" i="16"/>
  <c r="I354" i="16"/>
  <c r="I353" i="16"/>
  <c r="I352" i="16"/>
  <c r="I351" i="16"/>
  <c r="I350" i="16"/>
  <c r="I349" i="16"/>
  <c r="I348" i="16"/>
  <c r="I347" i="16"/>
  <c r="I346" i="16"/>
  <c r="I345" i="16"/>
  <c r="I344" i="16"/>
  <c r="I343" i="16"/>
  <c r="I342" i="16"/>
  <c r="I341" i="16"/>
  <c r="I340" i="16"/>
  <c r="I339" i="16"/>
  <c r="I338" i="16"/>
  <c r="I337" i="16"/>
  <c r="I336" i="16"/>
  <c r="I335" i="16"/>
  <c r="I334" i="16"/>
  <c r="I333" i="16"/>
  <c r="I332" i="16"/>
  <c r="I331" i="16"/>
  <c r="I330" i="16"/>
  <c r="I329" i="16"/>
  <c r="I328" i="16"/>
  <c r="I327" i="16"/>
  <c r="I326" i="16"/>
  <c r="I325" i="16"/>
  <c r="I324" i="16"/>
  <c r="I323" i="16"/>
  <c r="I322" i="16"/>
  <c r="I321" i="16"/>
  <c r="I320" i="16"/>
  <c r="I319" i="16"/>
  <c r="I318" i="16"/>
  <c r="I317" i="16"/>
  <c r="I316" i="16"/>
  <c r="I315" i="16"/>
  <c r="I314" i="16"/>
  <c r="I313" i="16"/>
  <c r="I312" i="16"/>
  <c r="I311" i="16"/>
  <c r="I310" i="16"/>
  <c r="I309" i="16"/>
  <c r="I308" i="16"/>
  <c r="I307" i="16"/>
  <c r="I306" i="16"/>
  <c r="I305" i="16"/>
  <c r="I304" i="16"/>
  <c r="I303" i="16"/>
  <c r="I302" i="16"/>
  <c r="I301" i="16"/>
  <c r="I300" i="16"/>
  <c r="I299" i="16"/>
  <c r="I298" i="16"/>
  <c r="I297" i="16"/>
  <c r="I296" i="16"/>
  <c r="I295" i="16"/>
  <c r="I294" i="16"/>
  <c r="I293" i="16"/>
  <c r="I292" i="16"/>
  <c r="I291" i="16"/>
  <c r="I290" i="16"/>
  <c r="I289" i="16"/>
  <c r="I288" i="16"/>
  <c r="I287" i="16"/>
  <c r="I286" i="16"/>
  <c r="I285" i="16"/>
  <c r="I284" i="16"/>
  <c r="I283" i="16"/>
  <c r="I282" i="16"/>
  <c r="I281" i="16"/>
  <c r="I280" i="16"/>
  <c r="I279" i="16"/>
  <c r="I278" i="16"/>
  <c r="I277" i="16"/>
  <c r="I276" i="16"/>
  <c r="I275" i="16"/>
  <c r="I274" i="16"/>
  <c r="I273" i="16"/>
  <c r="I272" i="16"/>
  <c r="I271" i="16"/>
  <c r="I270" i="16"/>
  <c r="I269" i="16"/>
  <c r="I268" i="16"/>
  <c r="I267" i="16"/>
  <c r="I266" i="16"/>
  <c r="I265" i="16"/>
  <c r="I264" i="16"/>
  <c r="I263" i="16"/>
  <c r="I262" i="16"/>
  <c r="I261" i="16"/>
  <c r="I260" i="16"/>
  <c r="I259" i="16"/>
  <c r="I258" i="16"/>
  <c r="I257" i="16"/>
  <c r="I256" i="16"/>
  <c r="I255" i="16"/>
  <c r="I254" i="16"/>
  <c r="I253" i="16"/>
  <c r="I252" i="16"/>
  <c r="I251" i="16"/>
  <c r="I250" i="16"/>
  <c r="I249" i="16"/>
  <c r="I248" i="16"/>
  <c r="I247" i="16"/>
  <c r="I246" i="16"/>
  <c r="I245" i="16"/>
  <c r="I244" i="16"/>
  <c r="I243" i="16"/>
  <c r="I242" i="16"/>
  <c r="I241" i="16"/>
  <c r="I240" i="16"/>
  <c r="I239" i="16"/>
  <c r="I238" i="16"/>
  <c r="I237" i="16"/>
  <c r="I236" i="16"/>
  <c r="I235" i="16"/>
  <c r="I234" i="16"/>
  <c r="I233" i="16"/>
  <c r="I232" i="16"/>
  <c r="I231" i="16"/>
  <c r="I230" i="16"/>
  <c r="I229" i="16"/>
  <c r="I228" i="16"/>
  <c r="I227" i="16"/>
  <c r="I226" i="16"/>
  <c r="I225" i="16"/>
  <c r="I224" i="16"/>
  <c r="I223" i="16"/>
  <c r="I222" i="16"/>
  <c r="I221" i="16"/>
  <c r="I220" i="16"/>
  <c r="I219" i="16"/>
  <c r="I218" i="16"/>
  <c r="I217" i="16"/>
  <c r="I216" i="16"/>
  <c r="I215" i="16"/>
  <c r="I214" i="16"/>
  <c r="I213" i="16"/>
  <c r="I212" i="16"/>
  <c r="I211" i="16"/>
  <c r="I210" i="16"/>
  <c r="I209" i="16"/>
  <c r="I208" i="16"/>
  <c r="I207" i="16"/>
  <c r="I206" i="16"/>
  <c r="I205" i="16"/>
  <c r="I204" i="16"/>
  <c r="I203" i="16"/>
  <c r="I202" i="16"/>
  <c r="I201" i="16"/>
  <c r="I200" i="16"/>
  <c r="I199" i="16"/>
  <c r="I198" i="16"/>
  <c r="I197" i="16"/>
  <c r="I196" i="16"/>
  <c r="I195" i="16"/>
  <c r="I194" i="16"/>
  <c r="I193" i="16"/>
  <c r="I192" i="16"/>
  <c r="I191" i="16"/>
  <c r="I190" i="16"/>
  <c r="I189" i="16"/>
  <c r="I188" i="16"/>
  <c r="I187" i="16"/>
  <c r="I186" i="16"/>
  <c r="I185" i="16"/>
  <c r="I184" i="16"/>
  <c r="I183" i="16"/>
  <c r="I182" i="16"/>
  <c r="I181" i="16"/>
  <c r="I180" i="16"/>
  <c r="I179" i="16"/>
  <c r="I178" i="16"/>
  <c r="I177" i="16"/>
  <c r="I176" i="16"/>
  <c r="I175" i="16"/>
  <c r="I174" i="16"/>
  <c r="I173" i="16"/>
  <c r="I172" i="16"/>
  <c r="I171" i="16"/>
  <c r="I170" i="16"/>
  <c r="I169" i="16"/>
  <c r="I168" i="16"/>
  <c r="I167" i="16"/>
  <c r="I166" i="16"/>
  <c r="I165" i="16"/>
  <c r="I164" i="16"/>
  <c r="I163" i="16"/>
  <c r="I162" i="16"/>
  <c r="I161" i="16"/>
  <c r="I160" i="16"/>
  <c r="I159" i="16"/>
  <c r="I158" i="16"/>
  <c r="I157" i="16"/>
  <c r="I156" i="16"/>
  <c r="I155" i="16"/>
  <c r="I154" i="16"/>
  <c r="I153" i="16"/>
  <c r="I152" i="16"/>
  <c r="I151" i="16"/>
  <c r="I150" i="16"/>
  <c r="I149" i="16"/>
  <c r="I148" i="16"/>
  <c r="I147" i="16"/>
  <c r="I146" i="16"/>
  <c r="I145" i="16"/>
  <c r="I144" i="16"/>
  <c r="I143" i="16"/>
  <c r="I142" i="16"/>
  <c r="I141" i="16"/>
  <c r="I140" i="16"/>
  <c r="I139" i="16"/>
  <c r="I138" i="16"/>
  <c r="I137" i="16"/>
  <c r="I136" i="16"/>
  <c r="I135" i="16"/>
  <c r="I134" i="16"/>
  <c r="I133" i="16"/>
  <c r="I132" i="16"/>
  <c r="I131" i="16"/>
  <c r="I130" i="16"/>
  <c r="I129" i="16"/>
  <c r="I128" i="16"/>
  <c r="I127" i="16"/>
  <c r="I126" i="16"/>
  <c r="I125" i="16"/>
  <c r="I124" i="16"/>
  <c r="I123" i="16"/>
  <c r="I122" i="16"/>
  <c r="I121" i="16"/>
  <c r="I120" i="16"/>
  <c r="I119" i="16"/>
  <c r="I118" i="16"/>
  <c r="I117" i="16"/>
  <c r="I116" i="16"/>
  <c r="I115" i="16"/>
  <c r="I114" i="16"/>
  <c r="I113" i="16"/>
  <c r="I112" i="16"/>
  <c r="I111" i="16"/>
  <c r="I110" i="16"/>
  <c r="I109" i="16"/>
  <c r="I108" i="16"/>
  <c r="I107" i="16"/>
  <c r="I106" i="16"/>
  <c r="I105" i="16"/>
  <c r="I104" i="16"/>
  <c r="I103" i="16"/>
  <c r="I102" i="16"/>
  <c r="I101" i="16"/>
  <c r="I100" i="16"/>
  <c r="I99" i="16"/>
  <c r="I98" i="16"/>
  <c r="I97" i="16"/>
  <c r="I96" i="16"/>
  <c r="I95" i="16"/>
  <c r="I94" i="16"/>
  <c r="I93" i="16"/>
  <c r="I92" i="16"/>
  <c r="I91" i="16"/>
  <c r="I90" i="16"/>
  <c r="I89" i="16"/>
  <c r="I88" i="16"/>
  <c r="I87" i="16"/>
  <c r="I86" i="16"/>
  <c r="I85" i="16"/>
  <c r="I84" i="16"/>
  <c r="I83" i="16"/>
  <c r="I82" i="16"/>
  <c r="I81" i="16"/>
  <c r="I80" i="16"/>
  <c r="I79" i="16"/>
  <c r="I78" i="16"/>
  <c r="I77" i="16"/>
  <c r="I76" i="16"/>
  <c r="I75" i="16"/>
  <c r="I74" i="16"/>
  <c r="I73" i="16"/>
  <c r="I72" i="16"/>
  <c r="I71" i="16"/>
  <c r="I70" i="16"/>
  <c r="I69" i="16"/>
  <c r="I68" i="16"/>
  <c r="I67" i="16"/>
  <c r="I66" i="16"/>
  <c r="I65" i="16"/>
  <c r="I64" i="16"/>
  <c r="I63" i="16"/>
  <c r="I62" i="16"/>
  <c r="I61" i="16"/>
  <c r="I60" i="16"/>
  <c r="I59" i="16"/>
  <c r="I58" i="16"/>
  <c r="I57" i="16"/>
  <c r="I56" i="16"/>
  <c r="I55" i="16"/>
  <c r="I54" i="16"/>
  <c r="I53" i="16"/>
  <c r="I52" i="16"/>
  <c r="I51" i="16"/>
  <c r="I50" i="16"/>
  <c r="I49" i="16"/>
  <c r="I48" i="16"/>
  <c r="I47" i="16"/>
  <c r="I46" i="16"/>
  <c r="I45" i="16"/>
  <c r="I44" i="16"/>
  <c r="I43" i="16"/>
  <c r="I42" i="16"/>
  <c r="I41" i="16"/>
  <c r="I40" i="16"/>
  <c r="I39" i="16"/>
  <c r="I38" i="16"/>
  <c r="I37" i="16"/>
  <c r="I36" i="16"/>
  <c r="I35" i="16"/>
  <c r="I34" i="16"/>
  <c r="I33" i="16"/>
  <c r="I32" i="16"/>
  <c r="I31" i="16"/>
  <c r="I30" i="16"/>
  <c r="I29" i="16"/>
  <c r="I28" i="16"/>
  <c r="I27" i="16"/>
  <c r="I26" i="16"/>
  <c r="I25" i="16"/>
  <c r="I24" i="16"/>
  <c r="I23" i="16"/>
  <c r="I22" i="16"/>
  <c r="I21" i="16"/>
  <c r="I20" i="16"/>
  <c r="I19" i="16"/>
  <c r="I18" i="16"/>
  <c r="I17" i="16"/>
  <c r="I16" i="16"/>
  <c r="I15" i="16"/>
  <c r="I13" i="16"/>
  <c r="I12" i="16"/>
  <c r="I11" i="16"/>
  <c r="I10" i="16"/>
  <c r="I5" i="16"/>
  <c r="I4" i="16"/>
  <c r="I377" i="15"/>
  <c r="I376" i="15"/>
  <c r="I375" i="15"/>
  <c r="I374" i="15"/>
  <c r="I373" i="15"/>
  <c r="I372" i="15"/>
  <c r="I371" i="15"/>
  <c r="I370" i="15"/>
  <c r="I369" i="15"/>
  <c r="I368" i="15"/>
  <c r="I367" i="15"/>
  <c r="I366" i="15"/>
  <c r="I365" i="15"/>
  <c r="I364" i="15"/>
  <c r="I363" i="15"/>
  <c r="I362" i="15"/>
  <c r="I361" i="15"/>
  <c r="I360" i="15"/>
  <c r="I359" i="15"/>
  <c r="I358" i="15"/>
  <c r="I357" i="15"/>
  <c r="I356" i="15"/>
  <c r="I355" i="15"/>
  <c r="I354" i="15"/>
  <c r="I353" i="15"/>
  <c r="I352" i="15"/>
  <c r="I351" i="15"/>
  <c r="I350" i="15"/>
  <c r="I349" i="15"/>
  <c r="I348" i="15"/>
  <c r="I347" i="15"/>
  <c r="I346" i="15"/>
  <c r="I345" i="15"/>
  <c r="I344" i="15"/>
  <c r="I343" i="15"/>
  <c r="I342" i="15"/>
  <c r="I341" i="15"/>
  <c r="I340" i="15"/>
  <c r="I339" i="15"/>
  <c r="I338" i="15"/>
  <c r="I337" i="15"/>
  <c r="I336" i="15"/>
  <c r="I335" i="15"/>
  <c r="I334" i="15"/>
  <c r="I333" i="15"/>
  <c r="I332" i="15"/>
  <c r="I331" i="15"/>
  <c r="I330" i="15"/>
  <c r="I329" i="15"/>
  <c r="I328" i="15"/>
  <c r="I327" i="15"/>
  <c r="I326" i="15"/>
  <c r="I325" i="15"/>
  <c r="I324" i="15"/>
  <c r="I323" i="15"/>
  <c r="I322" i="15"/>
  <c r="I321" i="15"/>
  <c r="I320" i="15"/>
  <c r="I319" i="15"/>
  <c r="I318" i="15"/>
  <c r="I317" i="15"/>
  <c r="I316" i="15"/>
  <c r="I315" i="15"/>
  <c r="I314" i="15"/>
  <c r="I313" i="15"/>
  <c r="I312" i="15"/>
  <c r="I311" i="15"/>
  <c r="I310" i="15"/>
  <c r="I309" i="15"/>
  <c r="I308" i="15"/>
  <c r="I307" i="15"/>
  <c r="I306" i="15"/>
  <c r="I305" i="15"/>
  <c r="I304" i="15"/>
  <c r="I303" i="15"/>
  <c r="I302" i="15"/>
  <c r="I301" i="15"/>
  <c r="I300" i="15"/>
  <c r="I299" i="15"/>
  <c r="I298" i="15"/>
  <c r="I297" i="15"/>
  <c r="I296" i="15"/>
  <c r="I295" i="15"/>
  <c r="I294" i="15"/>
  <c r="I293" i="15"/>
  <c r="I292" i="15"/>
  <c r="I291" i="15"/>
  <c r="I290" i="15"/>
  <c r="I289" i="15"/>
  <c r="I288" i="15"/>
  <c r="I287" i="15"/>
  <c r="I286" i="15"/>
  <c r="I285" i="15"/>
  <c r="I284" i="15"/>
  <c r="I283" i="15"/>
  <c r="I282" i="15"/>
  <c r="I281" i="15"/>
  <c r="I280" i="15"/>
  <c r="I279" i="15"/>
  <c r="I278" i="15"/>
  <c r="I277" i="15"/>
  <c r="I276" i="15"/>
  <c r="I275" i="15"/>
  <c r="I274" i="15"/>
  <c r="I273" i="15"/>
  <c r="I272" i="15"/>
  <c r="I271" i="15"/>
  <c r="I270" i="15"/>
  <c r="I269" i="15"/>
  <c r="I268" i="15"/>
  <c r="I267" i="15"/>
  <c r="I266" i="15"/>
  <c r="I265" i="15"/>
  <c r="I264" i="15"/>
  <c r="I263" i="15"/>
  <c r="I262" i="15"/>
  <c r="I261" i="15"/>
  <c r="I260" i="15"/>
  <c r="I259" i="15"/>
  <c r="I258" i="15"/>
  <c r="I257" i="15"/>
  <c r="I256" i="15"/>
  <c r="I255" i="15"/>
  <c r="I254" i="15"/>
  <c r="I253" i="15"/>
  <c r="I252" i="15"/>
  <c r="I251" i="15"/>
  <c r="I250" i="15"/>
  <c r="I249" i="15"/>
  <c r="I248" i="15"/>
  <c r="I247" i="15"/>
  <c r="I246" i="15"/>
  <c r="I245" i="15"/>
  <c r="I244" i="15"/>
  <c r="I243" i="15"/>
  <c r="I242" i="15"/>
  <c r="I241" i="15"/>
  <c r="I240" i="15"/>
  <c r="I239" i="15"/>
  <c r="I238" i="15"/>
  <c r="I237" i="15"/>
  <c r="I236" i="15"/>
  <c r="I235" i="15"/>
  <c r="I234" i="15"/>
  <c r="I233" i="15"/>
  <c r="I232" i="15"/>
  <c r="I231" i="15"/>
  <c r="I230" i="15"/>
  <c r="I229" i="15"/>
  <c r="I228" i="15"/>
  <c r="I227" i="15"/>
  <c r="I226" i="15"/>
  <c r="I225" i="15"/>
  <c r="I224" i="15"/>
  <c r="I223" i="15"/>
  <c r="I222" i="15"/>
  <c r="I221" i="15"/>
  <c r="I220" i="15"/>
  <c r="I219" i="15"/>
  <c r="I218" i="15"/>
  <c r="I217" i="15"/>
  <c r="I216" i="15"/>
  <c r="I215" i="15"/>
  <c r="I214" i="15"/>
  <c r="I213" i="15"/>
  <c r="I212" i="15"/>
  <c r="I211" i="15"/>
  <c r="I210" i="15"/>
  <c r="I209" i="15"/>
  <c r="I208" i="15"/>
  <c r="I207" i="15"/>
  <c r="I206" i="15"/>
  <c r="I205" i="15"/>
  <c r="I204" i="15"/>
  <c r="I203" i="15"/>
  <c r="I202" i="15"/>
  <c r="I201" i="15"/>
  <c r="I200" i="15"/>
  <c r="I199" i="15"/>
  <c r="I198" i="15"/>
  <c r="I197" i="15"/>
  <c r="I196" i="15"/>
  <c r="I195" i="15"/>
  <c r="I194" i="15"/>
  <c r="I193" i="15"/>
  <c r="I192" i="15"/>
  <c r="I191" i="15"/>
  <c r="I190" i="15"/>
  <c r="I189" i="15"/>
  <c r="I188" i="15"/>
  <c r="I187" i="15"/>
  <c r="I186" i="15"/>
  <c r="I185" i="15"/>
  <c r="I184" i="15"/>
  <c r="I183" i="15"/>
  <c r="I182" i="15"/>
  <c r="I181" i="15"/>
  <c r="I180" i="15"/>
  <c r="I179" i="15"/>
  <c r="I178" i="15"/>
  <c r="I177" i="15"/>
  <c r="I176" i="15"/>
  <c r="I175" i="15"/>
  <c r="I174" i="15"/>
  <c r="I173" i="15"/>
  <c r="I172" i="15"/>
  <c r="I171" i="15"/>
  <c r="I170" i="15"/>
  <c r="I169" i="15"/>
  <c r="I168" i="15"/>
  <c r="I167" i="15"/>
  <c r="I166" i="15"/>
  <c r="I165" i="15"/>
  <c r="I164" i="15"/>
  <c r="I163" i="15"/>
  <c r="I162" i="15"/>
  <c r="I161" i="15"/>
  <c r="I160" i="15"/>
  <c r="I159" i="15"/>
  <c r="I158" i="15"/>
  <c r="I157" i="15"/>
  <c r="I156" i="15"/>
  <c r="I155" i="15"/>
  <c r="I154" i="15"/>
  <c r="I153" i="15"/>
  <c r="I152" i="15"/>
  <c r="I151" i="15"/>
  <c r="I150" i="15"/>
  <c r="I149" i="15"/>
  <c r="I148" i="15"/>
  <c r="I147" i="15"/>
  <c r="I146" i="15"/>
  <c r="I145" i="15"/>
  <c r="I144" i="15"/>
  <c r="I143" i="15"/>
  <c r="I142" i="15"/>
  <c r="I141" i="15"/>
  <c r="I140" i="15"/>
  <c r="I139" i="15"/>
  <c r="I138" i="15"/>
  <c r="I137" i="15"/>
  <c r="I136" i="15"/>
  <c r="I135" i="15"/>
  <c r="I134" i="15"/>
  <c r="I133" i="15"/>
  <c r="I132" i="15"/>
  <c r="I131" i="15"/>
  <c r="I130" i="15"/>
  <c r="I129" i="15"/>
  <c r="I128" i="15"/>
  <c r="I127" i="15"/>
  <c r="I126" i="15"/>
  <c r="I125" i="15"/>
  <c r="I124" i="15"/>
  <c r="I123" i="15"/>
  <c r="I122" i="15"/>
  <c r="I121" i="15"/>
  <c r="I120" i="15"/>
  <c r="I119" i="15"/>
  <c r="I118" i="15"/>
  <c r="I117" i="15"/>
  <c r="I116" i="15"/>
  <c r="I115" i="15"/>
  <c r="I114" i="15"/>
  <c r="I113" i="15"/>
  <c r="I112" i="15"/>
  <c r="I111" i="15"/>
  <c r="I110" i="15"/>
  <c r="I109" i="15"/>
  <c r="I108" i="15"/>
  <c r="I107" i="15"/>
  <c r="I106" i="15"/>
  <c r="I105" i="15"/>
  <c r="I104" i="15"/>
  <c r="I103" i="15"/>
  <c r="I102" i="15"/>
  <c r="I101" i="15"/>
  <c r="I100" i="15"/>
  <c r="I99" i="15"/>
  <c r="I98" i="15"/>
  <c r="I97" i="15"/>
  <c r="I96" i="15"/>
  <c r="I95" i="15"/>
  <c r="I94" i="15"/>
  <c r="I93" i="15"/>
  <c r="I92" i="15"/>
  <c r="I91" i="15"/>
  <c r="I90" i="15"/>
  <c r="I89" i="15"/>
  <c r="I88" i="15"/>
  <c r="I87" i="15"/>
  <c r="I86" i="15"/>
  <c r="I85" i="15"/>
  <c r="I84" i="15"/>
  <c r="I83" i="15"/>
  <c r="I82" i="15"/>
  <c r="I81" i="15"/>
  <c r="I80" i="15"/>
  <c r="I79" i="15"/>
  <c r="I78" i="15"/>
  <c r="I77" i="15"/>
  <c r="I76" i="15"/>
  <c r="I75" i="15"/>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I11" i="15"/>
  <c r="I10" i="15"/>
  <c r="I9" i="15"/>
  <c r="I8" i="15"/>
  <c r="I7" i="15"/>
  <c r="I6" i="15"/>
  <c r="I5" i="15"/>
  <c r="I4" i="15"/>
  <c r="I312" i="14"/>
  <c r="I311" i="14"/>
  <c r="I310" i="14"/>
  <c r="I309" i="14"/>
  <c r="I308" i="14"/>
  <c r="I307" i="14"/>
  <c r="I306" i="14"/>
  <c r="I305" i="14"/>
  <c r="I304" i="14"/>
  <c r="I303" i="14"/>
  <c r="I302" i="14"/>
  <c r="I301" i="14"/>
  <c r="I300" i="14"/>
  <c r="I299" i="14"/>
  <c r="I298" i="14"/>
  <c r="I297" i="14"/>
  <c r="I296" i="14"/>
  <c r="I295" i="14"/>
  <c r="I294" i="14"/>
  <c r="I293" i="14"/>
  <c r="I292" i="14"/>
  <c r="I291" i="14"/>
  <c r="I290" i="14"/>
  <c r="I289" i="14"/>
  <c r="I288" i="14"/>
  <c r="I287" i="14"/>
  <c r="I286" i="14"/>
  <c r="I285" i="14"/>
  <c r="I284" i="14"/>
  <c r="I283" i="14"/>
  <c r="I282" i="14"/>
  <c r="I281" i="14"/>
  <c r="I280" i="14"/>
  <c r="I279" i="14"/>
  <c r="I278" i="14"/>
  <c r="I277" i="14"/>
  <c r="I276" i="14"/>
  <c r="I275" i="14"/>
  <c r="I274" i="14"/>
  <c r="I273" i="14"/>
  <c r="I272" i="14"/>
  <c r="I271" i="14"/>
  <c r="I270" i="14"/>
  <c r="I269" i="14"/>
  <c r="I268" i="14"/>
  <c r="I267" i="14"/>
  <c r="I266" i="14"/>
  <c r="I265" i="14"/>
  <c r="I264" i="14"/>
  <c r="I263" i="14"/>
  <c r="I262" i="14"/>
  <c r="I261" i="14"/>
  <c r="I260" i="14"/>
  <c r="I259" i="14"/>
  <c r="I258" i="14"/>
  <c r="I257" i="14"/>
  <c r="I256" i="14"/>
  <c r="I255" i="14"/>
  <c r="I254" i="14"/>
  <c r="I253" i="14"/>
  <c r="I252" i="14"/>
  <c r="I251" i="14"/>
  <c r="I250" i="14"/>
  <c r="I249" i="14"/>
  <c r="I248" i="14"/>
  <c r="I247" i="14"/>
  <c r="I246" i="14"/>
  <c r="I245" i="14"/>
  <c r="I244" i="14"/>
  <c r="I243" i="14"/>
  <c r="I242" i="14"/>
  <c r="I241" i="14"/>
  <c r="I240" i="14"/>
  <c r="I239" i="14"/>
  <c r="I238" i="14"/>
  <c r="I237" i="14"/>
  <c r="I236" i="14"/>
  <c r="I235" i="14"/>
  <c r="I234" i="14"/>
  <c r="I233" i="14"/>
  <c r="I232" i="14"/>
  <c r="I231" i="14"/>
  <c r="I230" i="14"/>
  <c r="I229" i="14"/>
  <c r="I228" i="14"/>
  <c r="I227" i="14"/>
  <c r="I226" i="14"/>
  <c r="I225" i="14"/>
  <c r="I224" i="14"/>
  <c r="I223" i="14"/>
  <c r="I222" i="14"/>
  <c r="I221" i="14"/>
  <c r="I220" i="14"/>
  <c r="I219" i="14"/>
  <c r="I218" i="14"/>
  <c r="I217" i="14"/>
  <c r="I216" i="14"/>
  <c r="I215" i="14"/>
  <c r="I214" i="14"/>
  <c r="I213" i="14"/>
  <c r="I212" i="14"/>
  <c r="I211" i="14"/>
  <c r="I210" i="14"/>
  <c r="I209" i="14"/>
  <c r="I208" i="14"/>
  <c r="I207" i="14"/>
  <c r="I206" i="14"/>
  <c r="I205" i="14"/>
  <c r="I204" i="14"/>
  <c r="I203" i="14"/>
  <c r="I202" i="14"/>
  <c r="I201" i="14"/>
  <c r="I200" i="14"/>
  <c r="I199" i="14"/>
  <c r="I198" i="14"/>
  <c r="I197" i="14"/>
  <c r="I196" i="14"/>
  <c r="I195" i="14"/>
  <c r="I194" i="14"/>
  <c r="I193" i="14"/>
  <c r="I192" i="14"/>
  <c r="I191" i="14"/>
  <c r="I190" i="14"/>
  <c r="I189" i="14"/>
  <c r="I188" i="14"/>
  <c r="I187" i="14"/>
  <c r="I186" i="14"/>
  <c r="I185" i="14"/>
  <c r="I184" i="14"/>
  <c r="I183" i="14"/>
  <c r="I182" i="14"/>
  <c r="I181" i="14"/>
  <c r="I180" i="14"/>
  <c r="I179" i="14"/>
  <c r="I178" i="14"/>
  <c r="I177" i="14"/>
  <c r="I176" i="14"/>
  <c r="I175" i="14"/>
  <c r="I174" i="14"/>
  <c r="I173" i="14"/>
  <c r="I172" i="14"/>
  <c r="I171" i="14"/>
  <c r="I170" i="14"/>
  <c r="I169" i="14"/>
  <c r="I168" i="14"/>
  <c r="I167" i="14"/>
  <c r="I166" i="14"/>
  <c r="I165" i="14"/>
  <c r="I164" i="14"/>
  <c r="I163" i="14"/>
  <c r="I162" i="14"/>
  <c r="I161" i="14"/>
  <c r="I160" i="14"/>
  <c r="I159" i="14"/>
  <c r="I158" i="14"/>
  <c r="I157" i="14"/>
  <c r="I156" i="14"/>
  <c r="I155" i="14"/>
  <c r="I154" i="14"/>
  <c r="I153" i="14"/>
  <c r="I152" i="14"/>
  <c r="I151" i="14"/>
  <c r="I150" i="14"/>
  <c r="I149" i="14"/>
  <c r="I148" i="14"/>
  <c r="I147" i="14"/>
  <c r="I146" i="14"/>
  <c r="I145" i="14"/>
  <c r="I144" i="14"/>
  <c r="I143" i="14"/>
  <c r="I142" i="14"/>
  <c r="I141" i="14"/>
  <c r="I140" i="14"/>
  <c r="I139" i="14"/>
  <c r="I138" i="14"/>
  <c r="I137" i="14"/>
  <c r="I136" i="14"/>
  <c r="I135" i="14"/>
  <c r="I134" i="14"/>
  <c r="I133" i="14"/>
  <c r="I132" i="14"/>
  <c r="I131" i="14"/>
  <c r="I130" i="14"/>
  <c r="I129" i="14"/>
  <c r="I128" i="14"/>
  <c r="I127" i="14"/>
  <c r="I126" i="14"/>
  <c r="I125" i="14"/>
  <c r="I124" i="14"/>
  <c r="I123" i="14"/>
  <c r="I122" i="14"/>
  <c r="I121" i="14"/>
  <c r="I120" i="14"/>
  <c r="I119" i="14"/>
  <c r="I118" i="14"/>
  <c r="I117" i="14"/>
  <c r="I116" i="14"/>
  <c r="I115" i="14"/>
  <c r="I114" i="14"/>
  <c r="I113" i="14"/>
  <c r="I112" i="14"/>
  <c r="I111" i="14"/>
  <c r="I110" i="14"/>
  <c r="I109" i="14"/>
  <c r="I108" i="14"/>
  <c r="I107" i="14"/>
  <c r="I106" i="14"/>
  <c r="I105" i="14"/>
  <c r="I104" i="14"/>
  <c r="I103" i="14"/>
  <c r="I102" i="14"/>
  <c r="I101" i="14"/>
  <c r="I100" i="14"/>
  <c r="I99" i="14"/>
  <c r="I98" i="14"/>
  <c r="I97" i="14"/>
  <c r="I96" i="14"/>
  <c r="I95" i="14"/>
  <c r="I94" i="14"/>
  <c r="I93" i="14"/>
  <c r="I92" i="14"/>
  <c r="I91" i="14"/>
  <c r="I90" i="14"/>
  <c r="I89" i="14"/>
  <c r="I88" i="14"/>
  <c r="I87" i="14"/>
  <c r="I86" i="14"/>
  <c r="I85" i="14"/>
  <c r="I84" i="14"/>
  <c r="I83" i="14"/>
  <c r="I82" i="14"/>
  <c r="I81" i="14"/>
  <c r="I80" i="14"/>
  <c r="I79" i="14"/>
  <c r="I78" i="14"/>
  <c r="I77" i="14"/>
  <c r="I76" i="14"/>
  <c r="I75" i="14"/>
  <c r="I74" i="14"/>
  <c r="I73" i="14"/>
  <c r="I72" i="14"/>
  <c r="I71" i="14"/>
  <c r="I70" i="14"/>
  <c r="I69" i="14"/>
  <c r="I68" i="14"/>
  <c r="I67" i="14"/>
  <c r="I66" i="14"/>
  <c r="I65" i="14"/>
  <c r="I64" i="14"/>
  <c r="I63" i="14"/>
  <c r="I62" i="14"/>
  <c r="I61" i="14"/>
  <c r="I60" i="14"/>
  <c r="I59" i="14"/>
  <c r="I58" i="14"/>
  <c r="I57" i="14"/>
  <c r="I56" i="14"/>
  <c r="I51" i="14"/>
  <c r="I49" i="14"/>
  <c r="I48" i="14"/>
  <c r="I46" i="14"/>
  <c r="I44" i="14"/>
  <c r="I43" i="14"/>
  <c r="I42" i="14"/>
  <c r="I39" i="14"/>
  <c r="I38" i="14"/>
  <c r="I37" i="14"/>
  <c r="I33" i="14"/>
  <c r="I32" i="14"/>
  <c r="I31" i="14"/>
  <c r="I30" i="14"/>
  <c r="I29" i="14"/>
  <c r="I28" i="14"/>
  <c r="I23" i="14"/>
  <c r="I20" i="14"/>
  <c r="I15" i="14"/>
  <c r="I13" i="14"/>
  <c r="I12" i="14"/>
  <c r="I11" i="14"/>
  <c r="I10" i="14"/>
  <c r="I9" i="14"/>
  <c r="I7" i="14"/>
  <c r="I5" i="14"/>
  <c r="I4" i="14"/>
  <c r="I4" i="13"/>
  <c r="I5" i="13"/>
  <c r="I6" i="13"/>
  <c r="I7" i="13"/>
  <c r="I8" i="13"/>
  <c r="I9" i="13"/>
  <c r="I10" i="13"/>
  <c r="I11" i="13"/>
  <c r="I12" i="13"/>
  <c r="I13" i="13"/>
  <c r="I14" i="13"/>
  <c r="I15" i="13"/>
  <c r="I17" i="13"/>
  <c r="I18" i="13"/>
  <c r="I19" i="13"/>
  <c r="I20"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07" i="13"/>
  <c r="I108" i="13"/>
  <c r="I109" i="13"/>
  <c r="I110" i="13"/>
  <c r="I111" i="13"/>
  <c r="I112" i="13"/>
  <c r="I113" i="13"/>
  <c r="I114" i="13"/>
  <c r="I115" i="13"/>
  <c r="I116" i="13"/>
  <c r="I117" i="13"/>
  <c r="I118" i="13"/>
  <c r="I119" i="13"/>
  <c r="I120" i="13"/>
  <c r="I121" i="13"/>
  <c r="I122" i="13"/>
  <c r="I123" i="13"/>
  <c r="I124" i="13"/>
  <c r="I125" i="13"/>
  <c r="I126" i="13"/>
  <c r="I127" i="13"/>
  <c r="I128" i="13"/>
  <c r="I129" i="13"/>
  <c r="I130" i="13"/>
  <c r="I131" i="13"/>
  <c r="I132" i="13"/>
  <c r="I133" i="13"/>
  <c r="I134" i="13"/>
  <c r="I135" i="13"/>
  <c r="I136" i="13"/>
  <c r="I137" i="13"/>
  <c r="I138" i="13"/>
  <c r="I139" i="13"/>
  <c r="I140" i="13"/>
  <c r="I141" i="13"/>
  <c r="I142" i="13"/>
  <c r="I143" i="13"/>
  <c r="I144" i="13"/>
  <c r="I145" i="13"/>
  <c r="I146" i="13"/>
  <c r="I147" i="13"/>
  <c r="I148" i="13"/>
  <c r="I149" i="13"/>
  <c r="I150" i="13"/>
  <c r="I151" i="13"/>
  <c r="I152" i="13"/>
  <c r="I153" i="13"/>
  <c r="I154" i="13"/>
  <c r="I155" i="13"/>
  <c r="I156" i="13"/>
  <c r="I157" i="13"/>
  <c r="I158" i="13"/>
  <c r="I159" i="13"/>
  <c r="I160" i="13"/>
  <c r="I161" i="13"/>
  <c r="I162" i="13"/>
  <c r="I163" i="13"/>
  <c r="I164" i="13"/>
  <c r="I165" i="13"/>
  <c r="I166" i="13"/>
  <c r="I167" i="13"/>
  <c r="I168" i="13"/>
  <c r="I169" i="13"/>
  <c r="I170" i="13"/>
  <c r="I171" i="13"/>
  <c r="I172" i="13"/>
  <c r="I173" i="13"/>
  <c r="I174" i="13"/>
  <c r="I175" i="13"/>
  <c r="I176" i="13"/>
  <c r="I177" i="13"/>
  <c r="I178" i="13"/>
  <c r="I179" i="13"/>
  <c r="I180" i="13"/>
  <c r="I181" i="13"/>
  <c r="I182" i="13"/>
  <c r="I183" i="13"/>
  <c r="I184" i="13"/>
  <c r="I185" i="13"/>
  <c r="I186" i="13"/>
  <c r="I187" i="13"/>
  <c r="I188" i="13"/>
  <c r="I189" i="13"/>
  <c r="I190" i="13"/>
  <c r="I191" i="13"/>
  <c r="I192" i="13"/>
  <c r="I193" i="13"/>
  <c r="I194" i="13"/>
  <c r="I195" i="13"/>
  <c r="I196" i="13"/>
  <c r="I197" i="13"/>
  <c r="I198" i="13"/>
  <c r="I199" i="13"/>
  <c r="I200" i="13"/>
  <c r="I201" i="13"/>
  <c r="I202" i="13"/>
  <c r="I203" i="13"/>
  <c r="I204" i="13"/>
  <c r="I205" i="13"/>
  <c r="I206" i="13"/>
  <c r="I207" i="13"/>
  <c r="I208" i="13"/>
  <c r="I209" i="13"/>
  <c r="I210" i="13"/>
  <c r="I211" i="13"/>
  <c r="I212" i="13"/>
  <c r="I213" i="13"/>
  <c r="I214" i="13"/>
  <c r="I215" i="13"/>
  <c r="I216" i="13"/>
  <c r="I217" i="13"/>
  <c r="I218" i="13"/>
  <c r="I219" i="13"/>
  <c r="I220" i="13"/>
  <c r="I221" i="13"/>
  <c r="I222" i="13"/>
  <c r="I223" i="13"/>
  <c r="I224" i="13"/>
  <c r="I225" i="13"/>
  <c r="I226" i="13"/>
  <c r="I227" i="13"/>
  <c r="I228" i="13"/>
  <c r="I229" i="13"/>
  <c r="I230" i="13"/>
  <c r="I231" i="13"/>
  <c r="I232" i="13"/>
  <c r="I233" i="13"/>
  <c r="I234" i="13"/>
  <c r="I235" i="13"/>
  <c r="I236" i="13"/>
  <c r="I237" i="13"/>
  <c r="I238" i="13"/>
  <c r="I239" i="13"/>
  <c r="I240" i="13"/>
  <c r="I241" i="13"/>
  <c r="I242" i="13"/>
  <c r="I243" i="13"/>
  <c r="I244" i="13"/>
  <c r="I245" i="13"/>
  <c r="I246" i="13"/>
  <c r="I247" i="13"/>
  <c r="I248" i="13"/>
  <c r="I249" i="13"/>
  <c r="I250" i="13"/>
  <c r="I251" i="13"/>
  <c r="I252" i="13"/>
  <c r="I253" i="13"/>
  <c r="I254" i="13"/>
  <c r="I255" i="13"/>
  <c r="I256" i="13"/>
  <c r="I257" i="13"/>
  <c r="I258" i="13"/>
  <c r="I259" i="13"/>
  <c r="I260" i="13"/>
  <c r="I261" i="13"/>
  <c r="I262" i="13"/>
  <c r="I263" i="13"/>
  <c r="I264" i="13"/>
  <c r="I265" i="13"/>
  <c r="I266" i="13"/>
  <c r="I267" i="13"/>
  <c r="I268" i="13"/>
  <c r="I269" i="13"/>
  <c r="I270" i="13"/>
  <c r="I271" i="13"/>
  <c r="I272" i="13"/>
  <c r="I273" i="13"/>
  <c r="I274" i="13"/>
  <c r="I275" i="13"/>
  <c r="I276" i="13"/>
  <c r="I277" i="13"/>
  <c r="I278" i="13"/>
  <c r="I279" i="13"/>
  <c r="I280" i="13"/>
  <c r="I281" i="13"/>
  <c r="I282" i="13"/>
  <c r="I283" i="13"/>
  <c r="I284" i="13"/>
  <c r="I285" i="13"/>
  <c r="I286" i="13"/>
  <c r="I287" i="13"/>
  <c r="I288" i="13"/>
  <c r="I289" i="13"/>
  <c r="I290" i="13"/>
  <c r="I291" i="13"/>
  <c r="I292" i="13"/>
  <c r="I293" i="13"/>
  <c r="I294" i="13"/>
  <c r="I295" i="13"/>
  <c r="I296" i="13"/>
  <c r="I297" i="13"/>
  <c r="I298" i="13"/>
  <c r="I299" i="13"/>
  <c r="I300" i="13"/>
  <c r="I301" i="13"/>
  <c r="I302" i="13"/>
  <c r="I303" i="13"/>
  <c r="I304" i="13"/>
  <c r="I305" i="13"/>
  <c r="I306" i="13"/>
  <c r="I307" i="13"/>
  <c r="I308" i="13"/>
  <c r="I309" i="13"/>
  <c r="I310" i="13"/>
  <c r="I311" i="13"/>
  <c r="I312" i="13"/>
  <c r="I313" i="13"/>
  <c r="I314" i="13"/>
  <c r="I315" i="13"/>
  <c r="I316" i="13"/>
  <c r="I317" i="13"/>
  <c r="I318" i="13"/>
  <c r="I319" i="13"/>
  <c r="I320" i="13"/>
  <c r="I321" i="13"/>
  <c r="I322" i="13"/>
  <c r="I323" i="13"/>
  <c r="I324" i="13"/>
  <c r="I325" i="13"/>
  <c r="I326" i="13"/>
  <c r="I327" i="13"/>
  <c r="I328" i="13"/>
  <c r="I329" i="13"/>
  <c r="I330" i="13"/>
  <c r="I331" i="13"/>
  <c r="I332" i="13"/>
  <c r="I333" i="13"/>
  <c r="I334" i="13"/>
  <c r="I335" i="13"/>
  <c r="I336" i="13"/>
  <c r="I4" i="12"/>
  <c r="I5" i="12"/>
  <c r="I6" i="12"/>
  <c r="I7" i="12"/>
  <c r="I8" i="12"/>
  <c r="I9" i="12"/>
  <c r="I10" i="12"/>
  <c r="I11" i="12"/>
  <c r="I12" i="12"/>
  <c r="I13" i="12"/>
  <c r="I14" i="12"/>
  <c r="I28" i="12"/>
  <c r="I29" i="12"/>
  <c r="I30" i="12"/>
  <c r="I31" i="12"/>
  <c r="I32" i="12"/>
  <c r="I35" i="12"/>
  <c r="I37" i="12"/>
  <c r="I38" i="12"/>
  <c r="I42" i="12"/>
  <c r="I43" i="12"/>
  <c r="I46" i="12"/>
  <c r="I47" i="12"/>
  <c r="I48" i="12"/>
  <c r="I49" i="12"/>
  <c r="I50" i="12"/>
  <c r="I51" i="12"/>
  <c r="I52" i="12"/>
  <c r="I53" i="12"/>
  <c r="I55" i="12"/>
  <c r="I57" i="12"/>
  <c r="I58" i="12"/>
  <c r="I59" i="12"/>
  <c r="I60" i="12"/>
  <c r="I61" i="12"/>
  <c r="I62" i="12"/>
  <c r="I64" i="12"/>
  <c r="I65" i="12"/>
  <c r="I66" i="12"/>
  <c r="I67" i="12"/>
  <c r="I68" i="12"/>
  <c r="I69" i="12"/>
  <c r="I70" i="12"/>
  <c r="I71" i="12"/>
  <c r="I73" i="12"/>
  <c r="I74" i="12"/>
  <c r="I76" i="12"/>
  <c r="I78" i="12"/>
  <c r="I81" i="12"/>
  <c r="I82" i="12"/>
  <c r="I83" i="12"/>
  <c r="I84" i="12"/>
  <c r="I85" i="12"/>
  <c r="I86" i="12"/>
  <c r="I87" i="12"/>
  <c r="I88" i="12"/>
  <c r="I89" i="12"/>
  <c r="I90" i="12"/>
  <c r="I91" i="12"/>
  <c r="I92" i="12"/>
  <c r="I93" i="12"/>
  <c r="I94" i="12"/>
  <c r="I95" i="12"/>
  <c r="I96" i="12"/>
  <c r="I97" i="12"/>
  <c r="I98" i="12"/>
  <c r="I99" i="12"/>
  <c r="I100" i="12"/>
  <c r="I101" i="12"/>
  <c r="I102" i="12"/>
  <c r="I103" i="12"/>
  <c r="I104" i="12"/>
  <c r="I105" i="12"/>
  <c r="I106" i="12"/>
  <c r="I107" i="12"/>
  <c r="I108" i="12"/>
  <c r="I109" i="12"/>
  <c r="I110" i="12"/>
  <c r="I111" i="12"/>
  <c r="I112" i="12"/>
  <c r="I113" i="12"/>
  <c r="I114" i="12"/>
  <c r="I115" i="12"/>
  <c r="I116" i="12"/>
  <c r="I117" i="12"/>
  <c r="I118" i="12"/>
  <c r="I119" i="12"/>
  <c r="I120" i="12"/>
  <c r="I121" i="12"/>
  <c r="I122" i="12"/>
  <c r="I123" i="12"/>
  <c r="I124" i="12"/>
  <c r="I125" i="12"/>
  <c r="I126" i="12"/>
  <c r="I127" i="12"/>
  <c r="I128" i="12"/>
  <c r="I129" i="12"/>
  <c r="I130" i="12"/>
  <c r="I131" i="12"/>
  <c r="I132" i="12"/>
  <c r="I133" i="12"/>
  <c r="I134" i="12"/>
  <c r="I135" i="12"/>
  <c r="I136" i="12"/>
  <c r="I137" i="12"/>
  <c r="I138" i="12"/>
  <c r="I139" i="12"/>
  <c r="I140" i="12"/>
  <c r="I141" i="12"/>
  <c r="I142" i="12"/>
  <c r="I143" i="12"/>
  <c r="I144" i="12"/>
  <c r="I145" i="12"/>
  <c r="I146" i="12"/>
  <c r="I147" i="12"/>
  <c r="I148" i="12"/>
  <c r="I149" i="12"/>
  <c r="I150" i="12"/>
  <c r="I151" i="12"/>
  <c r="I152" i="12"/>
  <c r="I153" i="12"/>
  <c r="I154" i="12"/>
  <c r="I155" i="12"/>
  <c r="I156" i="12"/>
  <c r="I157" i="12"/>
  <c r="I158" i="12"/>
  <c r="I159" i="12"/>
  <c r="I160" i="12"/>
  <c r="I161" i="12"/>
  <c r="I162" i="12"/>
  <c r="I163" i="12"/>
  <c r="I164" i="12"/>
  <c r="I165" i="12"/>
  <c r="I166" i="12"/>
  <c r="I167" i="12"/>
  <c r="I168" i="12"/>
  <c r="I169" i="12"/>
  <c r="I170" i="12"/>
  <c r="I171" i="12"/>
  <c r="I172" i="12"/>
  <c r="I173" i="12"/>
  <c r="I174" i="12"/>
  <c r="I175" i="12"/>
  <c r="I176" i="12"/>
  <c r="I177" i="12"/>
  <c r="I178" i="12"/>
  <c r="I179" i="12"/>
  <c r="I180" i="12"/>
  <c r="I181" i="12"/>
  <c r="I182" i="12"/>
  <c r="I183" i="12"/>
  <c r="I184" i="12"/>
  <c r="I185" i="12"/>
  <c r="I186" i="12"/>
  <c r="I187" i="12"/>
  <c r="I188" i="12"/>
  <c r="I189" i="12"/>
  <c r="I190" i="12"/>
  <c r="I191" i="12"/>
  <c r="I192" i="12"/>
  <c r="I193" i="12"/>
  <c r="I194" i="12"/>
  <c r="I195" i="12"/>
  <c r="I196" i="12"/>
  <c r="I197" i="12"/>
  <c r="I198" i="12"/>
  <c r="I199" i="12"/>
  <c r="I200" i="12"/>
  <c r="I201" i="12"/>
  <c r="I202" i="12"/>
  <c r="I203" i="12"/>
  <c r="I204" i="12"/>
  <c r="I205" i="12"/>
  <c r="I206" i="12"/>
  <c r="I207" i="12"/>
  <c r="I208" i="12"/>
  <c r="I209" i="12"/>
  <c r="I210" i="12"/>
  <c r="I211" i="12"/>
  <c r="I212" i="12"/>
  <c r="I213" i="12"/>
  <c r="I214" i="12"/>
  <c r="I215" i="12"/>
  <c r="I216" i="12"/>
  <c r="I217" i="12"/>
  <c r="I218" i="12"/>
  <c r="I219" i="12"/>
  <c r="I220" i="12"/>
  <c r="I221" i="12"/>
  <c r="I222" i="12"/>
  <c r="I223" i="12"/>
  <c r="I224" i="12"/>
  <c r="I225" i="12"/>
  <c r="I226" i="12"/>
  <c r="I227" i="12"/>
  <c r="I228" i="12"/>
  <c r="I229" i="12"/>
  <c r="I230" i="12"/>
  <c r="I231" i="12"/>
  <c r="I232" i="12"/>
  <c r="I233" i="12"/>
  <c r="I234" i="12"/>
  <c r="I235" i="12"/>
  <c r="I236" i="12"/>
  <c r="I237" i="12"/>
  <c r="I238" i="12"/>
  <c r="I239" i="12"/>
  <c r="I240" i="12"/>
  <c r="I241" i="12"/>
  <c r="I242" i="12"/>
  <c r="I243" i="12"/>
  <c r="I244" i="12"/>
  <c r="I245" i="12"/>
  <c r="I246" i="12"/>
  <c r="I247" i="12"/>
  <c r="I248" i="12"/>
  <c r="I249" i="12"/>
  <c r="I250" i="12"/>
  <c r="I251" i="12"/>
  <c r="I252" i="12"/>
  <c r="I253" i="12"/>
  <c r="I254" i="12"/>
  <c r="I255" i="12"/>
  <c r="I256" i="12"/>
  <c r="I257" i="12"/>
  <c r="I258" i="12"/>
  <c r="I259" i="12"/>
  <c r="I260" i="12"/>
  <c r="I261" i="12"/>
  <c r="I262" i="12"/>
  <c r="I263" i="12"/>
  <c r="I264" i="12"/>
  <c r="I265" i="12"/>
  <c r="I266" i="12"/>
  <c r="I267" i="12"/>
  <c r="I268" i="12"/>
  <c r="I269" i="12"/>
  <c r="I270" i="12"/>
  <c r="I271" i="12"/>
  <c r="I272" i="12"/>
  <c r="I273" i="12"/>
  <c r="I274" i="12"/>
  <c r="I275" i="12"/>
  <c r="I276" i="12"/>
  <c r="I277" i="12"/>
  <c r="I278" i="12"/>
  <c r="I279" i="12"/>
  <c r="I280" i="12"/>
  <c r="I281" i="12"/>
  <c r="I282" i="12"/>
  <c r="I283" i="12"/>
  <c r="I284" i="12"/>
  <c r="I285" i="12"/>
  <c r="I286" i="12"/>
  <c r="I287" i="12"/>
  <c r="I288" i="12"/>
  <c r="I289" i="12"/>
  <c r="I290" i="12"/>
  <c r="I291" i="12"/>
  <c r="I292" i="12"/>
  <c r="I293" i="12"/>
  <c r="I294" i="12"/>
  <c r="I295" i="12"/>
  <c r="I296" i="12"/>
  <c r="I297" i="12"/>
  <c r="I298" i="12"/>
  <c r="I299" i="12"/>
  <c r="I300" i="12"/>
  <c r="I301" i="12"/>
  <c r="I302" i="12"/>
  <c r="I303" i="12"/>
  <c r="I304" i="12"/>
  <c r="I305" i="12"/>
  <c r="I306" i="12"/>
  <c r="I307" i="12"/>
  <c r="I308" i="12"/>
  <c r="I309" i="12"/>
  <c r="I310" i="12"/>
  <c r="I311" i="12"/>
  <c r="I312" i="12"/>
  <c r="I313" i="12"/>
  <c r="I314" i="12"/>
  <c r="I315" i="12"/>
  <c r="I316" i="12"/>
  <c r="I317" i="12"/>
  <c r="I318" i="12"/>
  <c r="I319" i="12"/>
  <c r="I320" i="12"/>
  <c r="I321" i="12"/>
  <c r="I322" i="12"/>
  <c r="I323" i="12"/>
  <c r="I324" i="12"/>
  <c r="I325" i="12"/>
  <c r="I326" i="12"/>
  <c r="I327" i="12"/>
  <c r="K73" i="17" l="1"/>
  <c r="K30" i="17"/>
  <c r="K85" i="17"/>
  <c r="K50" i="17"/>
  <c r="K38" i="17"/>
  <c r="K60" i="17"/>
  <c r="K74" i="17"/>
  <c r="K42" i="17"/>
  <c r="K55" i="17"/>
  <c r="K29" i="17"/>
  <c r="K53" i="17"/>
  <c r="K65" i="17"/>
  <c r="K80" i="17"/>
  <c r="K51" i="17"/>
  <c r="K47" i="17"/>
  <c r="K39" i="17"/>
  <c r="K35" i="17"/>
  <c r="K23" i="17"/>
  <c r="K59" i="17"/>
  <c r="K63" i="17"/>
  <c r="K76" i="17"/>
  <c r="K81" i="17"/>
  <c r="K41" i="17"/>
  <c r="K33" i="17"/>
  <c r="K48" i="17"/>
  <c r="K62" i="17"/>
  <c r="K83" i="17"/>
  <c r="K54" i="17"/>
  <c r="K84" i="17"/>
  <c r="N85" i="17" s="1"/>
  <c r="K34" i="17"/>
  <c r="K22" i="17"/>
  <c r="K52" i="17"/>
  <c r="K61" i="17"/>
  <c r="K40" i="17"/>
  <c r="K75" i="17"/>
  <c r="K32" i="17"/>
  <c r="K56" i="17"/>
  <c r="K28" i="17"/>
  <c r="K25" i="17"/>
  <c r="K77" i="17"/>
  <c r="K46" i="17"/>
  <c r="K58" i="17"/>
  <c r="K26" i="17"/>
  <c r="K66" i="17"/>
  <c r="K20" i="17"/>
  <c r="K8" i="17"/>
  <c r="K9" i="17"/>
  <c r="K72" i="17"/>
  <c r="K82" i="17"/>
  <c r="K64" i="17"/>
  <c r="K36" i="17"/>
  <c r="N12" i="17"/>
  <c r="N11" i="17" s="1"/>
  <c r="N10" i="17" s="1"/>
  <c r="L10" i="17" s="1"/>
  <c r="N17" i="17"/>
  <c r="N16" i="17" s="1"/>
  <c r="N15" i="17" s="1"/>
  <c r="L15" i="17" s="1"/>
  <c r="K49" i="17"/>
  <c r="K37" i="17"/>
  <c r="K31" i="17"/>
  <c r="K24" i="17"/>
  <c r="K18" i="17"/>
  <c r="K13" i="17"/>
  <c r="N14" i="17" s="1"/>
  <c r="I4" i="9"/>
  <c r="I5" i="9"/>
  <c r="I6" i="9"/>
  <c r="I7" i="9"/>
  <c r="I8" i="9"/>
  <c r="I9" i="9"/>
  <c r="I10" i="9"/>
  <c r="I13" i="9"/>
  <c r="I14" i="9"/>
  <c r="N83" i="17" l="1"/>
  <c r="N82" i="17" s="1"/>
  <c r="L82" i="17" s="1"/>
  <c r="N53" i="17"/>
  <c r="N52" i="17" s="1"/>
  <c r="N23" i="17"/>
  <c r="N22" i="17" s="1"/>
  <c r="L22" i="17" s="1"/>
  <c r="N84" i="17"/>
  <c r="L84" i="17" s="1"/>
  <c r="N48" i="17"/>
  <c r="N47" i="17" s="1"/>
  <c r="N46" i="17" s="1"/>
  <c r="L46" i="17" s="1"/>
  <c r="N44" i="17"/>
  <c r="N43" i="17" s="1"/>
  <c r="L43" i="17" s="1"/>
  <c r="N13" i="17"/>
  <c r="L13" i="17" s="1"/>
  <c r="N74" i="17"/>
  <c r="N73" i="17" s="1"/>
  <c r="N72" i="17" s="1"/>
  <c r="L72" i="17" s="1"/>
  <c r="N39" i="17"/>
  <c r="N38" i="17" s="1"/>
  <c r="N37" i="17" s="1"/>
  <c r="L37" i="17" s="1"/>
  <c r="N81" i="17"/>
  <c r="N80" i="17" s="1"/>
  <c r="N63" i="17"/>
  <c r="N62" i="17" s="1"/>
  <c r="N61" i="17" s="1"/>
  <c r="L61" i="17" s="1"/>
  <c r="N51" i="17"/>
  <c r="N50" i="17" s="1"/>
  <c r="N49" i="17" s="1"/>
  <c r="L49" i="17" s="1"/>
  <c r="N42" i="17"/>
  <c r="N41" i="17" s="1"/>
  <c r="N40" i="17" s="1"/>
  <c r="L40" i="17" s="1"/>
  <c r="N30" i="17"/>
  <c r="N29" i="17" s="1"/>
  <c r="N28" i="17" s="1"/>
  <c r="L28" i="17" s="1"/>
  <c r="N60" i="17"/>
  <c r="N59" i="17" s="1"/>
  <c r="N58" i="17" s="1"/>
  <c r="L58" i="17" s="1"/>
  <c r="N36" i="17"/>
  <c r="N35" i="17" s="1"/>
  <c r="N34" i="17" s="1"/>
  <c r="L34" i="17" s="1"/>
  <c r="N77" i="17"/>
  <c r="N75" i="17" s="1"/>
  <c r="L75" i="17" s="1"/>
  <c r="N66" i="17"/>
  <c r="N65" i="17" s="1"/>
  <c r="N64" i="17" s="1"/>
  <c r="L64" i="17" s="1"/>
  <c r="N56" i="17"/>
  <c r="N55" i="17" s="1"/>
  <c r="N54" i="17" s="1"/>
  <c r="L54" i="17" s="1"/>
  <c r="N33" i="17"/>
  <c r="N32" i="17" s="1"/>
  <c r="N31" i="17" s="1"/>
  <c r="L31" i="17" s="1"/>
  <c r="N26" i="17"/>
  <c r="N25" i="17" s="1"/>
  <c r="N24" i="17" s="1"/>
  <c r="L24" i="17" s="1"/>
  <c r="N20" i="17"/>
  <c r="N19" i="17" s="1"/>
  <c r="N18" i="17" s="1"/>
  <c r="L18" i="17" s="1"/>
  <c r="N9" i="17"/>
  <c r="N8" i="17" s="1"/>
  <c r="N7" i="17" s="1"/>
  <c r="L7" i="17" s="1"/>
  <c r="N79" i="17" l="1"/>
  <c r="L79" i="17" s="1"/>
  <c r="N87" i="17" s="1"/>
  <c r="L52" i="17"/>
  <c r="N93" i="17" s="1"/>
  <c r="N88" i="17" l="1"/>
  <c r="N89" i="17"/>
  <c r="N91" i="17" l="1"/>
  <c r="D88" i="17" l="1"/>
  <c r="N92" i="17"/>
  <c r="D87" i="17"/>
</calcChain>
</file>

<file path=xl/sharedStrings.xml><?xml version="1.0" encoding="utf-8"?>
<sst xmlns="http://schemas.openxmlformats.org/spreadsheetml/2006/main" count="930" uniqueCount="451">
  <si>
    <t>Domain</t>
  </si>
  <si>
    <t>Component</t>
  </si>
  <si>
    <t>Maturity level</t>
  </si>
  <si>
    <t>Control Principles</t>
  </si>
  <si>
    <t>Overall maturity level attained</t>
  </si>
  <si>
    <t>Total number</t>
  </si>
  <si>
    <t>1. Governance</t>
  </si>
  <si>
    <t>1.4. Audit</t>
  </si>
  <si>
    <t>Baseline</t>
  </si>
  <si>
    <t>Advanced</t>
  </si>
  <si>
    <t>Intermediate</t>
  </si>
  <si>
    <t>1.1. Cyber resilience oversight</t>
  </si>
  <si>
    <t>1.3. Cyber risk management</t>
  </si>
  <si>
    <t>1.5. Staffing and training</t>
  </si>
  <si>
    <t>2. Identification</t>
  </si>
  <si>
    <t>3. Protection</t>
  </si>
  <si>
    <t>3.6. Remediation management</t>
  </si>
  <si>
    <t>4. Detection</t>
  </si>
  <si>
    <t>4.1. Vulnerability detection</t>
  </si>
  <si>
    <t>4.2. Anomalies activity detection</t>
  </si>
  <si>
    <t>5. Response and recovery</t>
  </si>
  <si>
    <t>6. Situational awareness</t>
  </si>
  <si>
    <t>6.1. Threat intelligence</t>
  </si>
  <si>
    <t>7. Third party risk management</t>
  </si>
  <si>
    <t>7.1. External connections</t>
  </si>
  <si>
    <t>[N/A] - 
Not applicable</t>
  </si>
  <si>
    <t>[N] - 
Not implemented</t>
  </si>
  <si>
    <t>[Y] - 
Implemented</t>
  </si>
  <si>
    <t>Percentage 
attained</t>
  </si>
  <si>
    <t>[Y]</t>
  </si>
  <si>
    <t>[AC]</t>
  </si>
  <si>
    <t>[RA]</t>
  </si>
  <si>
    <t>Risk Accepted</t>
  </si>
  <si>
    <t>[N]</t>
  </si>
  <si>
    <t>[NA]</t>
  </si>
  <si>
    <t>Not Applicable</t>
  </si>
  <si>
    <t>Low</t>
  </si>
  <si>
    <t>Medium</t>
  </si>
  <si>
    <t>High</t>
  </si>
  <si>
    <t>Overall inherent risk level determined by the AI</t>
  </si>
  <si>
    <t>[   ]</t>
  </si>
  <si>
    <t>Implemented?</t>
    <phoneticPr fontId="6" type="noConversion"/>
  </si>
  <si>
    <t>Y/N/AC/RA/NA</t>
    <phoneticPr fontId="6" type="noConversion"/>
  </si>
  <si>
    <t>Justification</t>
    <phoneticPr fontId="6" type="noConversion"/>
  </si>
  <si>
    <t>Cyber resilience oversight</t>
    <phoneticPr fontId="6" type="noConversion"/>
  </si>
  <si>
    <t>3.5.2 Patch assessment and testing</t>
  </si>
  <si>
    <t>Advanced</t>
    <phoneticPr fontId="6" type="noConversion"/>
  </si>
  <si>
    <t>Intermediate</t>
    <phoneticPr fontId="6" type="noConversion"/>
  </si>
  <si>
    <t>Baseline</t>
    <phoneticPr fontId="6" type="noConversion"/>
  </si>
  <si>
    <t>6.2. Threat intelligence sharing</t>
    <phoneticPr fontId="6" type="noConversion"/>
  </si>
  <si>
    <t>4.4. Threat monitoring and analysis</t>
    <phoneticPr fontId="6" type="noConversion"/>
  </si>
  <si>
    <t>4.3. Cyber incident detection</t>
    <phoneticPr fontId="6" type="noConversion"/>
  </si>
  <si>
    <t>Intermediate</t>
    <phoneticPr fontId="6" type="noConversion"/>
  </si>
  <si>
    <t>Advanced</t>
    <phoneticPr fontId="6" type="noConversion"/>
  </si>
  <si>
    <t>[RA] - Risk Accepted</t>
    <phoneticPr fontId="6" type="noConversion"/>
  </si>
  <si>
    <t>Minimum required maturity level</t>
    <phoneticPr fontId="6" type="noConversion"/>
  </si>
  <si>
    <t>7.2.1 Contract management</t>
  </si>
  <si>
    <t>Audit</t>
    <phoneticPr fontId="6" type="noConversion"/>
  </si>
  <si>
    <t>Staffing and training</t>
    <phoneticPr fontId="6" type="noConversion"/>
  </si>
  <si>
    <t>Remediation management</t>
    <phoneticPr fontId="6" type="noConversion"/>
  </si>
  <si>
    <t>Vulnerability detection</t>
    <phoneticPr fontId="6" type="noConversion"/>
  </si>
  <si>
    <t>Anomalies activity detection</t>
    <phoneticPr fontId="6" type="noConversion"/>
  </si>
  <si>
    <r>
      <t>·</t>
    </r>
    <r>
      <rPr>
        <sz val="11"/>
        <color theme="1"/>
        <rFont val="Times New Roman"/>
        <family val="1"/>
      </rPr>
      <t>         Management or a dedicated committee is responsible for ensuring compliance with legal and regulatory requirements related to cybersecurity.</t>
    </r>
  </si>
  <si>
    <t>1.3.1 Cyber risk management function</t>
  </si>
  <si>
    <r>
      <t>·</t>
    </r>
    <r>
      <rPr>
        <sz val="11"/>
        <color theme="1"/>
        <rFont val="Times New Roman"/>
        <family val="1"/>
      </rPr>
      <t>         A cybersecurity and business continuity risk management function(s) is in place.</t>
    </r>
  </si>
  <si>
    <t>1.5.1 Staffing</t>
  </si>
  <si>
    <t>1.5.2 Training</t>
  </si>
  <si>
    <r>
      <t>·</t>
    </r>
    <r>
      <rPr>
        <sz val="11"/>
        <color theme="1"/>
        <rFont val="Times New Roman"/>
        <family val="1"/>
      </rPr>
      <t>         A continuing training and skill development programme for cybersecurity staff is in place.</t>
    </r>
  </si>
  <si>
    <t>Threat intelligence sharing</t>
    <phoneticPr fontId="6" type="noConversion"/>
  </si>
  <si>
    <t>External connections</t>
    <phoneticPr fontId="6" type="noConversion"/>
  </si>
  <si>
    <r>
      <t>·</t>
    </r>
    <r>
      <rPr>
        <sz val="11"/>
        <color theme="1"/>
        <rFont val="Times New Roman"/>
        <family val="1"/>
      </rPr>
      <t xml:space="preserve">         </t>
    </r>
    <r>
      <rPr>
        <sz val="11"/>
        <color rgb="FF000000"/>
        <rFont val="Times New Roman"/>
        <family val="1"/>
      </rPr>
      <t>The cyber risk assessment is updated regularly to address the deployment risk of new technologies, products, services, and connections.</t>
    </r>
  </si>
  <si>
    <t>3.3.1 End point data security</t>
  </si>
  <si>
    <t>3.3.2 Data protection</t>
  </si>
  <si>
    <t>3.5.1 Patch management programme</t>
  </si>
  <si>
    <r>
      <t>·</t>
    </r>
    <r>
      <rPr>
        <sz val="11"/>
        <color theme="1"/>
        <rFont val="Times New Roman"/>
        <family val="1"/>
      </rPr>
      <t xml:space="preserve">         </t>
    </r>
    <r>
      <rPr>
        <sz val="11"/>
        <color rgb="FF000000"/>
        <rFont val="Times New Roman"/>
        <family val="1"/>
      </rPr>
      <t>Patches are tested before being applied to systems and/or software.</t>
    </r>
  </si>
  <si>
    <t>4.1.1 Antivirus and anti-malware</t>
  </si>
  <si>
    <t>4.2.2 Security information and event management</t>
  </si>
  <si>
    <r>
      <t>·</t>
    </r>
    <r>
      <rPr>
        <sz val="11"/>
        <color theme="1"/>
        <rFont val="Times New Roman"/>
        <family val="1"/>
      </rPr>
      <t xml:space="preserve">         </t>
    </r>
    <r>
      <rPr>
        <sz val="11"/>
        <color rgb="FF000000"/>
        <rFont val="Times New Roman"/>
        <family val="1"/>
      </rPr>
      <t>A process is in place to detect anomalous activities through monitoring across the environment.</t>
    </r>
  </si>
  <si>
    <t>4.2.3 Customer transaction monitoring</t>
  </si>
  <si>
    <r>
      <t>·</t>
    </r>
    <r>
      <rPr>
        <sz val="11"/>
        <color theme="1"/>
        <rFont val="Times New Roman"/>
        <family val="1"/>
      </rPr>
      <t>         Customer transactions generating anomalous activity alerts are monitored and reviewed.</t>
    </r>
  </si>
  <si>
    <t>4.3.1 Event monitoring</t>
  </si>
  <si>
    <t>4.3.2 Detection and alert</t>
  </si>
  <si>
    <r>
      <t>·</t>
    </r>
    <r>
      <rPr>
        <sz val="11"/>
        <color rgb="FF000000"/>
        <rFont val="Times New Roman"/>
        <family val="1"/>
      </rPr>
      <t>         Threat intelligence is analysed to develop threat summary reports including cyber risk details and specific actions.</t>
    </r>
  </si>
  <si>
    <t>7.2.2 Due diligence</t>
  </si>
  <si>
    <t>Y</t>
    <phoneticPr fontId="6" type="noConversion"/>
  </si>
  <si>
    <t>AC</t>
    <phoneticPr fontId="6" type="noConversion"/>
  </si>
  <si>
    <t>RA</t>
    <phoneticPr fontId="6" type="noConversion"/>
  </si>
  <si>
    <t>N</t>
    <phoneticPr fontId="6" type="noConversion"/>
  </si>
  <si>
    <t>NA</t>
    <phoneticPr fontId="6" type="noConversion"/>
  </si>
  <si>
    <r>
      <rPr>
        <sz val="12"/>
        <rFont val="Calibri"/>
        <family val="2"/>
      </rPr>
      <t xml:space="preserve">Domain 1: </t>
    </r>
    <r>
      <rPr>
        <u/>
        <sz val="12"/>
        <color theme="10"/>
        <rFont val="Calibri"/>
        <family val="2"/>
      </rPr>
      <t xml:space="preserve">
Governance</t>
    </r>
    <phoneticPr fontId="6" type="noConversion"/>
  </si>
  <si>
    <r>
      <rPr>
        <sz val="12"/>
        <rFont val="Calibri"/>
        <family val="2"/>
      </rPr>
      <t xml:space="preserve">Domain 2: </t>
    </r>
    <r>
      <rPr>
        <u/>
        <sz val="12"/>
        <color theme="10"/>
        <rFont val="Calibri"/>
        <family val="2"/>
      </rPr>
      <t xml:space="preserve">
Identification</t>
    </r>
    <phoneticPr fontId="6" type="noConversion"/>
  </si>
  <si>
    <r>
      <rPr>
        <sz val="12"/>
        <rFont val="Calibri"/>
        <family val="2"/>
      </rPr>
      <t xml:space="preserve">Domain 3: </t>
    </r>
    <r>
      <rPr>
        <u/>
        <sz val="12"/>
        <color theme="10"/>
        <rFont val="Calibri"/>
        <family val="2"/>
      </rPr>
      <t xml:space="preserve">
Protection</t>
    </r>
    <phoneticPr fontId="6" type="noConversion"/>
  </si>
  <si>
    <r>
      <rPr>
        <sz val="12"/>
        <rFont val="Calibri"/>
        <family val="2"/>
      </rPr>
      <t xml:space="preserve">Domain 4: </t>
    </r>
    <r>
      <rPr>
        <u/>
        <sz val="12"/>
        <color theme="10"/>
        <rFont val="Calibri"/>
        <family val="2"/>
      </rPr>
      <t xml:space="preserve">
Detection</t>
    </r>
    <phoneticPr fontId="6" type="noConversion"/>
  </si>
  <si>
    <r>
      <rPr>
        <sz val="12"/>
        <rFont val="Calibri"/>
        <family val="2"/>
      </rPr>
      <t xml:space="preserve">Domain 5: </t>
    </r>
    <r>
      <rPr>
        <u/>
        <sz val="12"/>
        <color theme="10"/>
        <rFont val="Calibri"/>
        <family val="2"/>
      </rPr>
      <t xml:space="preserve">
Response and recovery</t>
    </r>
    <phoneticPr fontId="6" type="noConversion"/>
  </si>
  <si>
    <r>
      <rPr>
        <sz val="12"/>
        <rFont val="Calibri"/>
        <family val="2"/>
      </rPr>
      <t xml:space="preserve">Domain 6: </t>
    </r>
    <r>
      <rPr>
        <u/>
        <sz val="12"/>
        <color theme="10"/>
        <rFont val="Calibri"/>
        <family val="2"/>
      </rPr>
      <t xml:space="preserve">
Situational awareness</t>
    </r>
    <phoneticPr fontId="6" type="noConversion"/>
  </si>
  <si>
    <r>
      <rPr>
        <sz val="12"/>
        <rFont val="Calibri"/>
        <family val="2"/>
      </rPr>
      <t xml:space="preserve">Domain 7: </t>
    </r>
    <r>
      <rPr>
        <u/>
        <sz val="12"/>
        <color theme="10"/>
        <rFont val="Calibri"/>
        <family val="2"/>
      </rPr>
      <t xml:space="preserve">
Third party risk management</t>
    </r>
    <phoneticPr fontId="6" type="noConversion"/>
  </si>
  <si>
    <t>Total number of components attained minimum required maturity level</t>
    <phoneticPr fontId="6" type="noConversion"/>
  </si>
  <si>
    <t>Total number of components not attained minimum required maturity level (or incomplete)</t>
    <phoneticPr fontId="6" type="noConversion"/>
  </si>
  <si>
    <t xml:space="preserve"> </t>
    <phoneticPr fontId="6" type="noConversion"/>
  </si>
  <si>
    <t>Remediation actions and timeline</t>
    <phoneticPr fontId="6" type="noConversion"/>
  </si>
  <si>
    <t>Gap</t>
    <phoneticPr fontId="6" type="noConversion"/>
  </si>
  <si>
    <r>
      <t>·</t>
    </r>
    <r>
      <rPr>
        <sz val="11"/>
        <color theme="1"/>
        <rFont val="Times New Roman"/>
        <family val="1"/>
      </rPr>
      <t>         Management provides a written report on the overall status of the cybersecurity (including cyber incidents) and business continuity programmes to the Board or an appropriate Board Committee at least annually.</t>
    </r>
  </si>
  <si>
    <r>
      <t>·</t>
    </r>
    <r>
      <rPr>
        <sz val="11"/>
        <color theme="1"/>
        <rFont val="Times New Roman"/>
        <family val="1"/>
      </rPr>
      <t>         A cybersecurity strategy is in place to mitigate cyber risk by integrating technology, policies, procedures, and training.</t>
    </r>
  </si>
  <si>
    <r>
      <t>·</t>
    </r>
    <r>
      <rPr>
        <sz val="11"/>
        <color theme="1"/>
        <rFont val="Times New Roman"/>
        <family val="1"/>
      </rPr>
      <t>         The cybersecurity function has a clear reporting line that does not present a conflict of interest concern.</t>
    </r>
  </si>
  <si>
    <r>
      <t>·</t>
    </r>
    <r>
      <rPr>
        <sz val="11"/>
        <color theme="1"/>
        <rFont val="Times New Roman"/>
        <family val="1"/>
      </rPr>
      <t>         Benchmarks or target performance metrics are established that show improvements or regressions in the security posture over time.</t>
    </r>
  </si>
  <si>
    <r>
      <t>·</t>
    </r>
    <r>
      <rPr>
        <sz val="11"/>
        <color theme="1"/>
        <rFont val="Times New Roman"/>
        <family val="1"/>
      </rPr>
      <t>         The audit function evaluates policies, procedures, and controls for significant cyber risks and control issues using a risk-based approach associated with operations and threat intelligence collection, including cyber risks of new products, emerging technologies, and information systems.</t>
    </r>
  </si>
  <si>
    <r>
      <t>·</t>
    </r>
    <r>
      <rPr>
        <sz val="11"/>
        <color theme="1"/>
        <rFont val="Times New Roman"/>
        <family val="1"/>
      </rPr>
      <t>         Cybersecurity roles and responsibilities have been identified and defined.</t>
    </r>
  </si>
  <si>
    <r>
      <t>·</t>
    </r>
    <r>
      <rPr>
        <sz val="11"/>
        <color theme="1"/>
        <rFont val="Times New Roman"/>
        <family val="1"/>
      </rPr>
      <t>         Regular (at least annual) cybersecurity training and skills development is provided to cover the latest cyber trends, cyber threats, emerging issues, and cyber incident response.</t>
    </r>
  </si>
  <si>
    <r>
      <t>·</t>
    </r>
    <r>
      <rPr>
        <sz val="11"/>
        <color theme="1"/>
        <rFont val="Times New Roman"/>
        <family val="1"/>
      </rPr>
      <t>         Management ensures that adequate cybersecurity training is provided to relevant staff at a level appropriate to their job responsibilities.</t>
    </r>
  </si>
  <si>
    <r>
      <t>·</t>
    </r>
    <r>
      <rPr>
        <sz val="11"/>
        <color theme="1"/>
        <rFont val="Times New Roman"/>
        <family val="1"/>
      </rPr>
      <t>         Management ensures that role-based security training is provided to users for a defined period, such as when there are changes to privileged access rights or critical business information systems.</t>
    </r>
  </si>
  <si>
    <r>
      <t>·</t>
    </r>
    <r>
      <rPr>
        <sz val="11"/>
        <color theme="1"/>
        <rFont val="Times New Roman"/>
        <family val="1"/>
      </rPr>
      <t>       Regular (at least annual) cybersecurity training and skill development programmes include practical exercises (e.g. social engineering, table-top, or cyber range exercises) to reinforce training objectives.</t>
    </r>
  </si>
  <si>
    <r>
      <t>·</t>
    </r>
    <r>
      <rPr>
        <sz val="11"/>
        <color theme="1"/>
        <rFont val="Times New Roman"/>
        <family val="1"/>
      </rPr>
      <t xml:space="preserve">         </t>
    </r>
    <r>
      <rPr>
        <sz val="11"/>
        <color rgb="FF000000"/>
        <rFont val="Times New Roman"/>
        <family val="1"/>
      </rPr>
      <t>The IT asset inventory and the identification of critical IT assets is reviewed at least annually to address new, relocated, re-purposed, and sunset IT assets.</t>
    </r>
  </si>
  <si>
    <t>IT asset management</t>
  </si>
  <si>
    <r>
      <t>·</t>
    </r>
    <r>
      <rPr>
        <sz val="11"/>
        <color theme="1"/>
        <rFont val="Times New Roman"/>
        <family val="1"/>
      </rPr>
      <t xml:space="preserve">         </t>
    </r>
    <r>
      <rPr>
        <sz val="11"/>
        <color rgb="FF000000"/>
        <rFont val="Times New Roman"/>
        <family val="1"/>
      </rPr>
      <t>A process is in place to proactively manage systems when they approach their end-of-life phase (e.g. replacement) to limit cybersecurity risks.</t>
    </r>
  </si>
  <si>
    <t>Cyber risk identification, assessment, treatment, and monitoring</t>
  </si>
  <si>
    <t>2.2.1 Identification</t>
  </si>
  <si>
    <t>2.2.2 Assessment</t>
  </si>
  <si>
    <t>2.2.4 Monitoring, Review, and Reporting</t>
  </si>
  <si>
    <r>
      <t>·</t>
    </r>
    <r>
      <rPr>
        <sz val="11"/>
        <color theme="1"/>
        <rFont val="Times New Roman"/>
        <family val="1"/>
      </rPr>
      <t xml:space="preserve">         </t>
    </r>
    <r>
      <rPr>
        <sz val="11"/>
        <color rgb="FF000000"/>
        <rFont val="Times New Roman"/>
        <family val="1"/>
      </rPr>
      <t>A risk owner is accountable for ensuring that proper risk treatment measures are implemented and enforced.</t>
    </r>
  </si>
  <si>
    <r>
      <t>·</t>
    </r>
    <r>
      <rPr>
        <sz val="11"/>
        <color theme="1"/>
        <rFont val="Times New Roman"/>
        <family val="1"/>
      </rPr>
      <t xml:space="preserve">         </t>
    </r>
    <r>
      <rPr>
        <sz val="11"/>
        <color rgb="FF000000"/>
        <rFont val="Times New Roman"/>
        <family val="1"/>
      </rPr>
      <t>The focus of the risk assessment has expanded beyond customer information to address all information assets (such as internal information).</t>
    </r>
  </si>
  <si>
    <r>
      <t>·</t>
    </r>
    <r>
      <rPr>
        <sz val="11"/>
        <color theme="1"/>
        <rFont val="Times New Roman"/>
        <family val="1"/>
      </rPr>
      <t xml:space="preserve">         </t>
    </r>
    <r>
      <rPr>
        <sz val="11"/>
        <color rgb="FF000000"/>
        <rFont val="Times New Roman"/>
        <family val="1"/>
      </rPr>
      <t>A methodological approach has been adopted to evaluate, prioritise, and implement appropriate risk-reduction controls.</t>
    </r>
  </si>
  <si>
    <r>
      <t>·</t>
    </r>
    <r>
      <rPr>
        <sz val="11"/>
        <color theme="1"/>
        <rFont val="Times New Roman"/>
        <family val="1"/>
      </rPr>
      <t xml:space="preserve">         </t>
    </r>
    <r>
      <rPr>
        <sz val="11"/>
        <color rgb="FF000000"/>
        <rFont val="Times New Roman"/>
        <family val="1"/>
      </rPr>
      <t>A formal evaluation of the need for cyber or other insurance programmes to transfer institutional risk exposure has been completed.</t>
    </r>
  </si>
  <si>
    <r>
      <t>·</t>
    </r>
    <r>
      <rPr>
        <sz val="11"/>
        <color theme="1"/>
        <rFont val="Times New Roman"/>
        <family val="1"/>
      </rPr>
      <t xml:space="preserve">         </t>
    </r>
    <r>
      <rPr>
        <sz val="11"/>
        <color rgb="FF000000"/>
        <rFont val="Times New Roman"/>
        <family val="1"/>
      </rPr>
      <t>Risk metrics have been developed to highlight assets with the highest risk exposure and evaluate the effectiveness of mitigating controls.</t>
    </r>
  </si>
  <si>
    <t>Access control</t>
  </si>
  <si>
    <t>3.1.1 User account management</t>
  </si>
  <si>
    <r>
      <t>·</t>
    </r>
    <r>
      <rPr>
        <sz val="11"/>
        <color theme="1"/>
        <rFont val="Times New Roman"/>
        <family val="1"/>
      </rPr>
      <t xml:space="preserve">         </t>
    </r>
    <r>
      <rPr>
        <sz val="11"/>
        <color rgb="FF000000"/>
        <rFont val="Times New Roman"/>
        <family val="1"/>
      </rPr>
      <t>User access reviews are performed periodically for all systems and applications based on the risk exposure to the application or system.</t>
    </r>
  </si>
  <si>
    <r>
      <t>·</t>
    </r>
    <r>
      <rPr>
        <sz val="11"/>
        <color rgb="FF000000"/>
        <rFont val="Times New Roman"/>
        <family val="1"/>
      </rPr>
      <t>         Employee access is granted to systems and confidential data based on job responsibilities and the principles of least privilege.</t>
    </r>
  </si>
  <si>
    <r>
      <t>·</t>
    </r>
    <r>
      <rPr>
        <sz val="11"/>
        <color rgb="FF000000"/>
        <rFont val="Times New Roman"/>
        <family val="1"/>
      </rPr>
      <t>         The principle of separation of duties is in place to restrict employee access to systems and confidential data.</t>
    </r>
  </si>
  <si>
    <t>3.1.2 Privileged user account management</t>
  </si>
  <si>
    <r>
      <t>·</t>
    </r>
    <r>
      <rPr>
        <sz val="11"/>
        <color rgb="FF000000"/>
        <rFont val="Times New Roman"/>
        <family val="1"/>
      </rPr>
      <t>         The information system protects wireless access to the system using authentication of users and devices, as well as encryption.</t>
    </r>
  </si>
  <si>
    <t>Infrastructure protection control</t>
  </si>
  <si>
    <t>3.2.1 Network protection</t>
  </si>
  <si>
    <r>
      <t>·</t>
    </r>
    <r>
      <rPr>
        <sz val="11"/>
        <color rgb="FF000000"/>
        <rFont val="Times New Roman"/>
        <family val="1"/>
      </rPr>
      <t>         Based on a risk-based approach, all network ports of high risks are monitored on an on-going basis.</t>
    </r>
  </si>
  <si>
    <t>3.2.2 System configuration</t>
  </si>
  <si>
    <r>
      <t>·</t>
    </r>
    <r>
      <rPr>
        <sz val="11"/>
        <color theme="1"/>
        <rFont val="Times New Roman"/>
        <family val="1"/>
      </rPr>
      <t xml:space="preserve">         </t>
    </r>
    <r>
      <rPr>
        <sz val="11"/>
        <color rgb="FF000000"/>
        <rFont val="Times New Roman"/>
        <family val="1"/>
      </rPr>
      <t>Documented hardening standards are in place for operating systems and network devices used in the organisation, and a process to ensure all devices (in data and voice networks) are hardened in line with these standards.</t>
    </r>
  </si>
  <si>
    <r>
      <t>·</t>
    </r>
    <r>
      <rPr>
        <sz val="11"/>
        <color theme="1"/>
        <rFont val="Times New Roman"/>
        <family val="1"/>
      </rPr>
      <t xml:space="preserve">         </t>
    </r>
    <r>
      <rPr>
        <sz val="11"/>
        <color rgb="FF000000"/>
        <rFont val="Times New Roman"/>
        <family val="1"/>
      </rPr>
      <t>Security controls have been implemented for remote access to all administrative consoles, including restricted virtual systems.</t>
    </r>
  </si>
  <si>
    <r>
      <t>·</t>
    </r>
    <r>
      <rPr>
        <sz val="11"/>
        <color theme="1"/>
        <rFont val="Times New Roman"/>
        <family val="1"/>
      </rPr>
      <t xml:space="preserve">         </t>
    </r>
    <r>
      <rPr>
        <sz val="11"/>
        <color rgb="FF000000"/>
        <rFont val="Times New Roman"/>
        <family val="1"/>
      </rPr>
      <t>Wireless networks use strong encryption with encryption keys that are changed frequently. (*N/A if there are no wireless networks.).</t>
    </r>
  </si>
  <si>
    <t>Data protection</t>
  </si>
  <si>
    <r>
      <t>·</t>
    </r>
    <r>
      <rPr>
        <sz val="11"/>
        <color rgb="FF000000"/>
        <rFont val="Times New Roman"/>
        <family val="1"/>
      </rPr>
      <t>         Antivirus and anti-malware tools are deployed on end-point devices that do not support sandboxing architecture (e.g. workstations, laptops, and mobile devices).</t>
    </r>
  </si>
  <si>
    <r>
      <t>·</t>
    </r>
    <r>
      <rPr>
        <sz val="11"/>
        <color rgb="FF000000"/>
        <rFont val="Times New Roman"/>
        <family val="1"/>
      </rPr>
      <t>         Confidential data is encrypted when transmitted across public or untrusted networks (e.g. the Internet).</t>
    </r>
  </si>
  <si>
    <r>
      <t>·</t>
    </r>
    <r>
      <rPr>
        <sz val="11"/>
        <color theme="1"/>
        <rFont val="Times New Roman"/>
        <family val="1"/>
      </rPr>
      <t xml:space="preserve">         </t>
    </r>
    <r>
      <rPr>
        <sz val="11"/>
        <color rgb="FF000000"/>
        <rFont val="Times New Roman"/>
        <family val="1"/>
      </rPr>
      <t>Data loss prevention controls or devices have been implemented for outbound communications.</t>
    </r>
  </si>
  <si>
    <r>
      <t>·</t>
    </r>
    <r>
      <rPr>
        <sz val="11"/>
        <color theme="1"/>
        <rFont val="Times New Roman"/>
        <family val="1"/>
      </rPr>
      <t xml:space="preserve">         </t>
    </r>
    <r>
      <rPr>
        <sz val="11"/>
        <color rgb="FF000000"/>
        <rFont val="Times New Roman"/>
        <family val="1"/>
      </rPr>
      <t>Mobile device management controls are in place, including integrity scanning (e.g. jailbreak/rooted detection). (*N/A if mobile devices are not used.).</t>
    </r>
  </si>
  <si>
    <t>Secure development</t>
  </si>
  <si>
    <r>
      <t>·</t>
    </r>
    <r>
      <rPr>
        <sz val="11"/>
        <color theme="1"/>
        <rFont val="Times New Roman"/>
        <family val="1"/>
      </rPr>
      <t xml:space="preserve">         </t>
    </r>
    <r>
      <rPr>
        <sz val="11"/>
        <color rgb="FF000000"/>
        <rFont val="Times New Roman"/>
        <family val="1"/>
      </rPr>
      <t>A framework has been established to manage the system development life cycle (“SDLC”).</t>
    </r>
  </si>
  <si>
    <r>
      <t>·</t>
    </r>
    <r>
      <rPr>
        <sz val="11"/>
        <color theme="1"/>
        <rFont val="Times New Roman"/>
        <family val="1"/>
      </rPr>
      <t xml:space="preserve">         </t>
    </r>
    <r>
      <rPr>
        <sz val="11"/>
        <color rgb="FF000000"/>
        <rFont val="Times New Roman"/>
        <family val="1"/>
      </rPr>
      <t>The SDLC framework covers the processes, procedures, and controls required across several phases or activities, including planning, requirement gathering, design, implementation, and testing.</t>
    </r>
  </si>
  <si>
    <r>
      <t>·</t>
    </r>
    <r>
      <rPr>
        <sz val="11"/>
        <color rgb="FF000000"/>
        <rFont val="Times New Roman"/>
        <family val="1"/>
      </rPr>
      <t>         Processes are in place to mitigate vulnerabilities identified as part of the secure development of systems and applications.</t>
    </r>
  </si>
  <si>
    <r>
      <t>·</t>
    </r>
    <r>
      <rPr>
        <sz val="11"/>
        <color theme="1"/>
        <rFont val="Times New Roman"/>
        <family val="1"/>
      </rPr>
      <t xml:space="preserve">         </t>
    </r>
    <r>
      <rPr>
        <sz val="11"/>
        <color rgb="FF000000"/>
        <rFont val="Times New Roman"/>
        <family val="1"/>
      </rPr>
      <t>Strict change control and release management processes are in place that require security criteria to be met before each phase or activity of the SDLC is completed, extending to both internal systems and externally procured systems for critical functions.</t>
    </r>
  </si>
  <si>
    <r>
      <t>·</t>
    </r>
    <r>
      <rPr>
        <sz val="11"/>
        <color theme="1"/>
        <rFont val="Times New Roman"/>
        <family val="1"/>
      </rPr>
      <t xml:space="preserve">         </t>
    </r>
    <r>
      <rPr>
        <sz val="11"/>
        <color rgb="FF000000"/>
        <rFont val="Times New Roman"/>
        <family val="1"/>
      </rPr>
      <t>Based on a risk-based approach and focusing on high-risk applications, vulnerabilities identified through code reviews and/or static code analyses are conducted on internally developed or vendor-provided custom applications to ensure that there are no security gaps before deploying into production.</t>
    </r>
  </si>
  <si>
    <t>Patch and change management</t>
  </si>
  <si>
    <r>
      <t>·</t>
    </r>
    <r>
      <rPr>
        <sz val="11"/>
        <color theme="1"/>
        <rFont val="Times New Roman"/>
        <family val="1"/>
      </rPr>
      <t xml:space="preserve">         </t>
    </r>
    <r>
      <rPr>
        <sz val="11"/>
        <color rgb="FF000000"/>
        <rFont val="Times New Roman"/>
        <family val="1"/>
      </rPr>
      <t>A patch management programme has been implemented to ensure that software and firmware patches are applied promptly.</t>
    </r>
  </si>
  <si>
    <r>
      <t>·</t>
    </r>
    <r>
      <rPr>
        <sz val="11"/>
        <color theme="1"/>
        <rFont val="Times New Roman"/>
        <family val="1"/>
      </rPr>
      <t xml:space="preserve">         </t>
    </r>
    <r>
      <rPr>
        <sz val="11"/>
        <color rgb="FF000000"/>
        <rFont val="Times New Roman"/>
        <family val="1"/>
      </rPr>
      <t>A formal process is in place to acquire, test, and deploy software patches based on criticality.</t>
    </r>
  </si>
  <si>
    <t>3.5.3 Change management process</t>
  </si>
  <si>
    <r>
      <t>·</t>
    </r>
    <r>
      <rPr>
        <sz val="11"/>
        <color rgb="FF000000"/>
        <rFont val="Times New Roman"/>
        <family val="1"/>
      </rPr>
      <t>         A change management process is in place to request and approve changes to IT system configurations, hardware, software, applications, and security tools.</t>
    </r>
  </si>
  <si>
    <r>
      <t>·</t>
    </r>
    <r>
      <rPr>
        <sz val="11"/>
        <color theme="1"/>
        <rFont val="Times New Roman"/>
        <family val="1"/>
      </rPr>
      <t xml:space="preserve">         </t>
    </r>
    <r>
      <rPr>
        <sz val="11"/>
        <color rgb="FF000000"/>
        <rFont val="Times New Roman"/>
        <family val="1"/>
      </rPr>
      <t>Formal change requests, documented approvals and assessment of security implications are required for any changes to the baseline IT configurations.</t>
    </r>
  </si>
  <si>
    <r>
      <t>·</t>
    </r>
    <r>
      <rPr>
        <sz val="11"/>
        <color theme="1"/>
        <rFont val="Times New Roman"/>
        <family val="1"/>
      </rPr>
      <t xml:space="preserve">         </t>
    </r>
    <r>
      <rPr>
        <sz val="11"/>
        <color rgb="FF000000"/>
        <rFont val="Times New Roman"/>
        <family val="1"/>
      </rPr>
      <t>Formal processes are in place to resolve weaknesses identified during penetration/simulation testing.</t>
    </r>
  </si>
  <si>
    <r>
      <t>·</t>
    </r>
    <r>
      <rPr>
        <sz val="11"/>
        <color rgb="FF000000"/>
        <rFont val="Times New Roman"/>
        <family val="1"/>
      </rPr>
      <t>         Antivirus and anti-malware tools used to detect attacks and protect devices are updated automatically.</t>
    </r>
  </si>
  <si>
    <r>
      <t>·</t>
    </r>
    <r>
      <rPr>
        <sz val="11"/>
        <color rgb="FF000000"/>
        <rFont val="Times New Roman"/>
        <family val="1"/>
      </rPr>
      <t xml:space="preserve">         </t>
    </r>
    <r>
      <rPr>
        <sz val="11"/>
        <color theme="1"/>
        <rFont val="Times New Roman"/>
        <family val="1"/>
      </rPr>
      <t>E-mail protection mechanisms are used to filter for common cyber threats (e.g. attached malware or malicious links).</t>
    </r>
  </si>
  <si>
    <r>
      <t>·</t>
    </r>
    <r>
      <rPr>
        <sz val="11"/>
        <color theme="1"/>
        <rFont val="Times New Roman"/>
        <family val="1"/>
      </rPr>
      <t xml:space="preserve">         </t>
    </r>
    <r>
      <rPr>
        <sz val="11"/>
        <color rgb="FF000000"/>
        <rFont val="Times New Roman"/>
        <family val="1"/>
      </rPr>
      <t>Penetration testing and vulnerability scanning are conducted and analysed routinely according to the risk assessment for business systems and the internal network.</t>
    </r>
  </si>
  <si>
    <t>4.1.2 Penetration / Simulation Testing</t>
  </si>
  <si>
    <r>
      <t>·</t>
    </r>
    <r>
      <rPr>
        <sz val="11"/>
        <color theme="1"/>
        <rFont val="Times New Roman"/>
        <family val="1"/>
      </rPr>
      <t xml:space="preserve">         </t>
    </r>
    <r>
      <rPr>
        <sz val="11"/>
        <color rgb="FF000000"/>
        <rFont val="Times New Roman"/>
        <family val="1"/>
      </rPr>
      <t>A combination of penetration testing and vulnerability scanning is conducted routinely on a risk-based approach to determine security gaps before deployment into production.</t>
    </r>
  </si>
  <si>
    <r>
      <t>·</t>
    </r>
    <r>
      <rPr>
        <sz val="11"/>
        <color theme="1"/>
        <rFont val="Times New Roman"/>
        <family val="1"/>
      </rPr>
      <t xml:space="preserve">         </t>
    </r>
    <r>
      <rPr>
        <sz val="11"/>
        <color rgb="FF000000"/>
        <rFont val="Times New Roman"/>
        <family val="1"/>
      </rPr>
      <t>Measures for monitoring sensitive data or files have been implemented to prevent losses.</t>
    </r>
  </si>
  <si>
    <r>
      <t>·</t>
    </r>
    <r>
      <rPr>
        <sz val="11"/>
        <color theme="1"/>
        <rFont val="Times New Roman"/>
        <family val="1"/>
      </rPr>
      <t xml:space="preserve">         </t>
    </r>
    <r>
      <rPr>
        <sz val="11"/>
        <color rgb="FF000000"/>
        <rFont val="Times New Roman"/>
        <family val="1"/>
      </rPr>
      <t>A process is in place to discover infiltration, before an attacker can traverse across systems, establish a foothold, steal information, or cause damage to data and systems.</t>
    </r>
  </si>
  <si>
    <r>
      <t>·</t>
    </r>
    <r>
      <rPr>
        <sz val="11"/>
        <color rgb="FF000000"/>
        <rFont val="Times New Roman"/>
        <family val="1"/>
      </rPr>
      <t>         Resources are in place to achieve continuous detection and response (i.e. 24x7), including the detection, investigation, and root cause analysis of the sophisticated threat activity, to performing the appropriate response activities in a prompt manner.</t>
    </r>
  </si>
  <si>
    <r>
      <t>·</t>
    </r>
    <r>
      <rPr>
        <sz val="11"/>
        <color rgb="FF000000"/>
        <rFont val="Times New Roman"/>
        <family val="1"/>
      </rPr>
      <t>         Processes are in place to monitor threat intelligence to identify emerging threats.</t>
    </r>
  </si>
  <si>
    <r>
      <t>·</t>
    </r>
    <r>
      <rPr>
        <sz val="11"/>
        <color theme="1"/>
        <rFont val="Times New Roman"/>
        <family val="1"/>
      </rPr>
      <t xml:space="preserve">         </t>
    </r>
    <r>
      <rPr>
        <sz val="11"/>
        <color rgb="FF000000"/>
        <rFont val="Times New Roman"/>
        <family val="1"/>
      </rPr>
      <t>The threat intelligence and analysis processes are assigned to a specific group or individual.</t>
    </r>
  </si>
  <si>
    <t>Governance and preparation of incident response and recovery</t>
  </si>
  <si>
    <t>5.1.1 Governance of incident response and recovery</t>
  </si>
  <si>
    <t>5.1.2 Incident response and recovery preparation</t>
  </si>
  <si>
    <t>Analysis, mitigation, and restoration</t>
  </si>
  <si>
    <t>5.2.2 Mitigation</t>
  </si>
  <si>
    <t>5.2.3 Restoration and quality assurance testing</t>
  </si>
  <si>
    <t>5.2.1 Analysis</t>
  </si>
  <si>
    <t>Cyber forensics</t>
  </si>
  <si>
    <t>5.3.1 Process of collecting evidence</t>
  </si>
  <si>
    <t>Communication and improvement</t>
  </si>
  <si>
    <t>5.4.1 Escalation</t>
  </si>
  <si>
    <t>5.4.2 Incident reporting</t>
  </si>
  <si>
    <r>
      <t>·</t>
    </r>
    <r>
      <rPr>
        <sz val="11"/>
        <color rgb="FF000000"/>
        <rFont val="Times New Roman"/>
        <family val="1"/>
      </rPr>
      <t>         All cyber incidents are classified, logged, and tracked.</t>
    </r>
  </si>
  <si>
    <t>5.4.3 Improvement</t>
  </si>
  <si>
    <r>
      <t>·</t>
    </r>
    <r>
      <rPr>
        <sz val="11"/>
        <color theme="1"/>
        <rFont val="Times New Roman"/>
        <family val="1"/>
      </rPr>
      <t xml:space="preserve">         </t>
    </r>
    <r>
      <rPr>
        <sz val="11"/>
        <color rgb="FF000000"/>
        <rFont val="Times New Roman"/>
        <family val="1"/>
      </rPr>
      <t>Detailed metrics, dashboards, and/or scorecards outlining cyber incidents and events are provided to management and are part of the Board meeting package.</t>
    </r>
  </si>
  <si>
    <t>Threat intelligence</t>
  </si>
  <si>
    <t>7.1.1 Identify</t>
  </si>
  <si>
    <t>7.1.2 Protect</t>
  </si>
  <si>
    <t>Cyber incident detection</t>
  </si>
  <si>
    <t xml:space="preserve">Threat monitoring and analysis </t>
  </si>
  <si>
    <t>Fill in the following if [N] is chosen in column D</t>
  </si>
  <si>
    <t>1.1.1 Board and Senior Management Oversight</t>
  </si>
  <si>
    <t>Cyber risk management</t>
  </si>
  <si>
    <t>Ongoing monitoring of third-party risk</t>
  </si>
  <si>
    <t>Third-party management</t>
  </si>
  <si>
    <t>2.1. IT asset management</t>
  </si>
  <si>
    <t>2.2. Cyber risk identification, assessment, treatment, and monitoring</t>
  </si>
  <si>
    <t>3.1. Access control</t>
  </si>
  <si>
    <t>3.2. Infrastructure protection control</t>
  </si>
  <si>
    <t>3.3. Data protection</t>
  </si>
  <si>
    <t>3.4. Secure development</t>
  </si>
  <si>
    <t>3.5. Patch and change management</t>
  </si>
  <si>
    <t>5.1. Governance and preparation of incident response and recovery</t>
  </si>
  <si>
    <t>5.2. Analysis, mitigation, and restoration</t>
  </si>
  <si>
    <t>5.3. Cyber forensics</t>
  </si>
  <si>
    <t>5.4. Communication and improvement</t>
  </si>
  <si>
    <t>7.2. Third-party management</t>
  </si>
  <si>
    <t>7.3. Ongoing monitoring of third-party risk</t>
  </si>
  <si>
    <t>1.2. Strategies and policies</t>
  </si>
  <si>
    <t>Strategies and policies</t>
  </si>
  <si>
    <r>
      <t>·</t>
    </r>
    <r>
      <rPr>
        <sz val="11"/>
        <color theme="1"/>
        <rFont val="Times New Roman"/>
        <family val="1"/>
      </rPr>
      <t xml:space="preserve">         </t>
    </r>
    <r>
      <rPr>
        <sz val="11"/>
        <color rgb="FF000000"/>
        <rFont val="Times New Roman"/>
        <family val="1"/>
      </rPr>
      <t>A risk-based solution is in place for the Internet hosting provider, such as a smart web content delivery process, to mitigate the risk of any cyber attacks (e.g. DDoS attacks).</t>
    </r>
  </si>
  <si>
    <r>
      <t>·</t>
    </r>
    <r>
      <rPr>
        <sz val="11"/>
        <color theme="1"/>
        <rFont val="Times New Roman"/>
        <family val="1"/>
      </rPr>
      <t xml:space="preserve">         </t>
    </r>
    <r>
      <rPr>
        <sz val="11"/>
        <color rgb="FF000000"/>
        <rFont val="Times New Roman"/>
        <family val="1"/>
      </rPr>
      <t>System sessions are locked after a pre-defined period of inactivity and are terminated after pre-defined conditions are met.</t>
    </r>
  </si>
  <si>
    <t>5.5. Threat Intelligence Based Attack Simulation</t>
  </si>
  <si>
    <r>
      <t>·</t>
    </r>
    <r>
      <rPr>
        <sz val="11"/>
        <color theme="1"/>
        <rFont val="Times New Roman"/>
        <family val="1"/>
      </rPr>
      <t>        Critical business processes that are dependent on external connections or network-connected third-parties have been identified.</t>
    </r>
  </si>
  <si>
    <r>
      <t>·</t>
    </r>
    <r>
      <rPr>
        <sz val="11"/>
        <color theme="1"/>
        <rFont val="Times New Roman"/>
        <family val="1"/>
      </rPr>
      <t>      Network and systems’ data flow diagrams of external connections and network-connected third parties are updated after changes and reviewed annually.</t>
    </r>
  </si>
  <si>
    <r>
      <t>·</t>
    </r>
    <r>
      <rPr>
        <sz val="11"/>
        <color theme="1"/>
        <rFont val="Times New Roman"/>
        <family val="1"/>
      </rPr>
      <t>       </t>
    </r>
    <r>
      <rPr>
        <sz val="11"/>
        <color rgb="FF000000"/>
        <rFont val="Times New Roman"/>
        <family val="1"/>
      </rPr>
      <t>A formal programme is in place that assigns responsibility for ongoing oversight of the access of third parties that are network-connected and process, store or transmit sensitive or critical AI data.</t>
    </r>
  </si>
  <si>
    <r>
      <t>·</t>
    </r>
    <r>
      <rPr>
        <sz val="11"/>
        <color theme="1"/>
        <rFont val="Times New Roman"/>
        <family val="1"/>
      </rPr>
      <t>   	A centralised read-only repository of cyber threat intelligence is maintained.</t>
    </r>
  </si>
  <si>
    <r>
      <rPr>
        <sz val="11"/>
        <color theme="1"/>
        <rFont val="Symbol"/>
        <family val="1"/>
        <charset val="2"/>
      </rPr>
      <t>·</t>
    </r>
    <r>
      <rPr>
        <sz val="11"/>
        <color theme="1"/>
        <rFont val="Times New Roman"/>
        <family val="1"/>
      </rPr>
      <t xml:space="preserve">	Protocols have been implemented for collecting information from industry peers and government.</t>
    </r>
  </si>
  <si>
    <r>
      <t>·</t>
    </r>
    <r>
      <rPr>
        <sz val="11"/>
        <color theme="1"/>
        <rFont val="Times New Roman"/>
        <family val="1"/>
      </rPr>
      <t xml:space="preserve">         </t>
    </r>
    <r>
      <rPr>
        <sz val="11"/>
        <color rgb="FF000000"/>
        <rFont val="Times New Roman"/>
        <family val="1"/>
      </rPr>
      <t>Law enforcement and regulator contact information is maintained and updated regularly.</t>
    </r>
  </si>
  <si>
    <r>
      <t>·</t>
    </r>
    <r>
      <rPr>
        <sz val="11"/>
        <color rgb="FF000000"/>
        <rFont val="Times New Roman"/>
        <family val="1"/>
      </rPr>
      <t>        A formal protocol is in place for sharing cyber threat intelligence and incident information with employees, based on their specific job functions.</t>
    </r>
  </si>
  <si>
    <r>
      <t>·</t>
    </r>
    <r>
      <rPr>
        <sz val="11"/>
        <color theme="1"/>
        <rFont val="Times New Roman"/>
        <family val="1"/>
      </rPr>
      <t>        </t>
    </r>
    <r>
      <rPr>
        <sz val="11"/>
        <color rgb="FF000000"/>
        <rFont val="Times New Roman"/>
        <family val="1"/>
      </rPr>
      <t>A formal and secure process is in place to share threat and vulnerability information with other entities or via threat intelligence sharing sources, in a manner which does not violate any data privacy laws or regulations, or any internal data protection policies.</t>
    </r>
  </si>
  <si>
    <r>
      <t>·</t>
    </r>
    <r>
      <rPr>
        <sz val="11"/>
        <color theme="1"/>
        <rFont val="Times New Roman"/>
        <family val="1"/>
      </rPr>
      <t>        </t>
    </r>
    <r>
      <rPr>
        <sz val="11"/>
        <color rgb="FF000000"/>
        <rFont val="Times New Roman"/>
        <family val="1"/>
      </rPr>
      <t>Relevant stakeholders are aware of their designated accountabilities, responsibilities, and roles in the event that the cyber incident response and recovery plans are triggered and have sufficient expertise and training to discharge the duties in the event of a crisis.</t>
    </r>
  </si>
  <si>
    <r>
      <t>·</t>
    </r>
    <r>
      <rPr>
        <sz val="11"/>
        <color theme="1"/>
        <rFont val="Times New Roman"/>
        <family val="1"/>
      </rPr>
      <t>      Backup facilities are diversified geographically and isolated through network and system segmentation to avoid possible concentration risks.</t>
    </r>
  </si>
  <si>
    <r>
      <t>·</t>
    </r>
    <r>
      <rPr>
        <sz val="11"/>
        <color theme="1"/>
        <rFont val="Times New Roman"/>
        <family val="1"/>
      </rPr>
      <t xml:space="preserve">     </t>
    </r>
    <r>
      <rPr>
        <sz val="11"/>
        <color rgb="FF000000"/>
        <rFont val="Times New Roman"/>
        <family val="1"/>
      </rPr>
      <t>Plans are in place (e.g. re-route or substitute critical functions and/or services that may be affected by a successful cyber attack) for the resumption of essential missions and business functions in accordance with recovery objective(s) (e.g. RPO, RTO).</t>
    </r>
  </si>
  <si>
    <r>
      <t>·</t>
    </r>
    <r>
      <rPr>
        <sz val="11"/>
        <color theme="1"/>
        <rFont val="Times New Roman"/>
        <family val="1"/>
      </rPr>
      <t>        Dependencies in supply chain (e.g. third-party service providers) are addressed and the contingency measures with relevant service providers are tested.</t>
    </r>
  </si>
  <si>
    <r>
      <t>·</t>
    </r>
    <r>
      <rPr>
        <sz val="11"/>
        <color theme="1"/>
        <rFont val="Times New Roman"/>
        <family val="1"/>
      </rPr>
      <t>       </t>
    </r>
    <r>
      <rPr>
        <sz val="11"/>
        <color rgb="FF000000"/>
        <rFont val="Times New Roman"/>
        <family val="1"/>
      </rPr>
      <t xml:space="preserve">	A triage process is in place to classify cyber security incidents, prioritise incidents according to business impact, the type of incident, threat vectors, and repercussions, and assign incidents to relevant stakeholders in terms of their legitimacy, correctness, constituency origin, severity or impact.</t>
    </r>
  </si>
  <si>
    <r>
      <t>·</t>
    </r>
    <r>
      <rPr>
        <sz val="11"/>
        <color theme="1"/>
        <rFont val="Times New Roman"/>
        <family val="1"/>
      </rPr>
      <t>       </t>
    </r>
    <r>
      <rPr>
        <sz val="11"/>
        <color rgb="FF000000"/>
        <rFont val="Times New Roman"/>
        <family val="1"/>
      </rPr>
      <t xml:space="preserve">	Processes are in place to validate that systems are operating as per intended and without the vulnerabilities that led to the initial compromise.</t>
    </r>
  </si>
  <si>
    <r>
      <t>·</t>
    </r>
    <r>
      <rPr>
        <sz val="11"/>
        <color theme="1"/>
        <rFont val="Times New Roman"/>
        <family val="1"/>
      </rPr>
      <t>      	Business continuity and data recovery testing is conducted at least annually and involves collaboration with critical third parties where applicable.</t>
    </r>
  </si>
  <si>
    <r>
      <t>·</t>
    </r>
    <r>
      <rPr>
        <sz val="11"/>
        <color theme="1"/>
        <rFont val="Times New Roman"/>
        <family val="1"/>
      </rPr>
      <t>      </t>
    </r>
    <r>
      <rPr>
        <sz val="11"/>
        <color rgb="FF000000"/>
        <rFont val="Times New Roman"/>
        <family val="1"/>
      </rPr>
      <t xml:space="preserve">	A severity assessment framework is established to help gauge the severity of the cyber incident.</t>
    </r>
  </si>
  <si>
    <r>
      <t xml:space="preserve">·         </t>
    </r>
    <r>
      <rPr>
        <sz val="11"/>
        <color theme="1"/>
        <rFont val="Times New Roman"/>
        <family val="1"/>
      </rPr>
      <t>Analysis of security incidents is performed in the early stages of an intrusion to minimise the potential impact of the incident on critical business processes.</t>
    </r>
  </si>
  <si>
    <r>
      <t>·</t>
    </r>
    <r>
      <rPr>
        <sz val="11"/>
        <color theme="1"/>
        <rFont val="Times New Roman"/>
        <family val="1"/>
      </rPr>
      <t xml:space="preserve">         </t>
    </r>
    <r>
      <rPr>
        <sz val="11"/>
        <color rgb="FF000000"/>
        <rFont val="Times New Roman"/>
        <family val="1"/>
      </rPr>
      <t>Actions taken from the time the incident was detected to its final resolution are documented and timestamped. Tools and artefacts (e.g. scripts, configuration changes, etc.) used for restoration are recorded for future use or for the improvement of current process and/or systems.</t>
    </r>
  </si>
  <si>
    <r>
      <t>·</t>
    </r>
    <r>
      <rPr>
        <sz val="11"/>
        <color theme="1"/>
        <rFont val="Times New Roman"/>
        <family val="1"/>
      </rPr>
      <t>        </t>
    </r>
    <r>
      <rPr>
        <sz val="11"/>
        <color rgb="FF000000"/>
        <rFont val="Times New Roman"/>
        <family val="1"/>
      </rPr>
      <t>Processes are in place to ensure that restored IT assets are appropriately reconfigured and thoroughly tested before re-using in operations.</t>
    </r>
  </si>
  <si>
    <r>
      <t>·</t>
    </r>
    <r>
      <rPr>
        <sz val="11"/>
        <color theme="1"/>
        <rFont val="Times New Roman"/>
        <family val="1"/>
      </rPr>
      <t>        </t>
    </r>
    <r>
      <rPr>
        <sz val="11"/>
        <color rgb="FF000000"/>
        <rFont val="Times New Roman"/>
        <family val="1"/>
      </rPr>
      <t>Separate containment strategies are developed for different types of major cyber attack, with criteria documented clearly to facilitate decision making.</t>
    </r>
  </si>
  <si>
    <r>
      <t>·</t>
    </r>
    <r>
      <rPr>
        <sz val="11"/>
        <color theme="1"/>
        <rFont val="Times New Roman"/>
        <family val="1"/>
      </rPr>
      <t>        </t>
    </r>
    <r>
      <rPr>
        <sz val="11"/>
        <color rgb="FF000000"/>
        <rFont val="Times New Roman"/>
        <family val="1"/>
      </rPr>
      <t>All internal and external stakeholders are updated regularly and made aware of the conditions to be met, or restrictions, before resuming critical operations.</t>
    </r>
  </si>
  <si>
    <r>
      <t>·</t>
    </r>
    <r>
      <rPr>
        <sz val="11"/>
        <color theme="1"/>
        <rFont val="Times New Roman"/>
        <family val="1"/>
      </rPr>
      <t>        </t>
    </r>
    <r>
      <rPr>
        <sz val="11"/>
        <color rgb="FF000000"/>
        <rFont val="Times New Roman"/>
        <family val="1"/>
      </rPr>
      <t>Testing exercise objectives have been developed that determine the coverage of plans to be taken, readiness to execute them, and any corrective actions.</t>
    </r>
  </si>
  <si>
    <r>
      <t>·</t>
    </r>
    <r>
      <rPr>
        <sz val="11"/>
        <color theme="1"/>
        <rFont val="Times New Roman"/>
        <family val="1"/>
      </rPr>
      <t>        </t>
    </r>
    <r>
      <rPr>
        <sz val="11"/>
        <color rgb="FF000000"/>
        <rFont val="Times New Roman"/>
        <family val="1"/>
      </rPr>
      <t>Cyber incident escalations and resolutions are tracked and monitored, and updates are provided to the management regularly.</t>
    </r>
  </si>
  <si>
    <r>
      <t>·</t>
    </r>
    <r>
      <rPr>
        <sz val="11"/>
        <color theme="1"/>
        <rFont val="Times New Roman"/>
        <family val="1"/>
      </rPr>
      <t>       Resilience testing includes scenarios based on analysis and identification of realistic and highly likely new and emerging cyber threats.</t>
    </r>
  </si>
  <si>
    <r>
      <t>·</t>
    </r>
    <r>
      <rPr>
        <sz val="11"/>
        <color theme="1"/>
        <rFont val="Times New Roman"/>
        <family val="1"/>
      </rPr>
      <t>        </t>
    </r>
    <r>
      <rPr>
        <sz val="11"/>
        <color rgb="FF000000"/>
        <rFont val="Times New Roman"/>
        <family val="1"/>
      </rPr>
      <t>Processes are in place to properly collect and preserve the integrity of the digital and forensic evidence prior to performing analysis.</t>
    </r>
  </si>
  <si>
    <t>5.3.2 Process of investigating and analysing evidence</t>
  </si>
  <si>
    <r>
      <t>·</t>
    </r>
    <r>
      <rPr>
        <sz val="11"/>
        <color rgb="FF000000"/>
        <rFont val="Times New Roman"/>
        <family val="1"/>
      </rPr>
      <t>        The digital and forensic evidence collected contains information that, at minimum, establishes what type of event occurred, when the event occurred, where the event occurred, the source of the event, the outcome of the event, and the identity of any user or subject associated with the event.</t>
    </r>
  </si>
  <si>
    <r>
      <t>·</t>
    </r>
    <r>
      <rPr>
        <sz val="11"/>
        <color rgb="FF000000"/>
        <rFont val="Times New Roman"/>
        <family val="1"/>
      </rPr>
      <t>       Root cause analyses are performed to identify the source or perpetrator of a cyber security incident.</t>
    </r>
  </si>
  <si>
    <r>
      <t>·</t>
    </r>
    <r>
      <rPr>
        <sz val="11"/>
        <color theme="1"/>
        <rFont val="Times New Roman"/>
        <family val="1"/>
      </rPr>
      <t>       </t>
    </r>
    <r>
      <rPr>
        <sz val="11"/>
        <color rgb="FF000000"/>
        <rFont val="Times New Roman"/>
        <family val="1"/>
      </rPr>
      <t>Generally accepted and appropriate forensic procedures, including chain of custody, are used to gather and present evidence to support potential legal action.</t>
    </r>
  </si>
  <si>
    <r>
      <t>·</t>
    </r>
    <r>
      <rPr>
        <sz val="11"/>
        <color theme="1"/>
        <rFont val="Times New Roman"/>
        <family val="1"/>
      </rPr>
      <t>      </t>
    </r>
    <r>
      <rPr>
        <sz val="11"/>
        <color rgb="FF000000"/>
        <rFont val="Times New Roman"/>
        <family val="1"/>
      </rPr>
      <t>Security investigations, forensic analysis, and remediation are performed by qualified staff or third parties.</t>
    </r>
  </si>
  <si>
    <t>5.3.3 Protection of evidence</t>
  </si>
  <si>
    <r>
      <t>·</t>
    </r>
    <r>
      <rPr>
        <sz val="11"/>
        <color theme="1"/>
        <rFont val="Times New Roman"/>
        <family val="1"/>
      </rPr>
      <t>       </t>
    </r>
    <r>
      <rPr>
        <sz val="11"/>
        <color rgb="FF000000"/>
        <rFont val="Times New Roman"/>
        <family val="1"/>
      </rPr>
      <t>The information system employs cryptographic mechanisms to protect the integrity of evidence and audit tools where applicable.</t>
    </r>
  </si>
  <si>
    <r>
      <t>·</t>
    </r>
    <r>
      <rPr>
        <sz val="11"/>
        <color theme="1"/>
        <rFont val="Times New Roman"/>
        <family val="1"/>
      </rPr>
      <t>        </t>
    </r>
    <r>
      <rPr>
        <sz val="11"/>
        <color rgb="FF000000"/>
        <rFont val="Times New Roman"/>
        <family val="1"/>
      </rPr>
      <t>Communication and escalation channels exist that enable employees to report cyber events promptly.</t>
    </r>
  </si>
  <si>
    <r>
      <t>·</t>
    </r>
    <r>
      <rPr>
        <sz val="11"/>
        <color rgb="FF000000"/>
        <rFont val="Times New Roman"/>
        <family val="1"/>
      </rPr>
      <t>        There are continuous improvement processes in place to ensure improvement is an iterative and institution-wide process.</t>
    </r>
  </si>
  <si>
    <r>
      <t>·</t>
    </r>
    <r>
      <rPr>
        <sz val="11"/>
        <color theme="1"/>
        <rFont val="Times New Roman"/>
        <family val="1"/>
      </rPr>
      <t>        </t>
    </r>
    <r>
      <rPr>
        <sz val="11"/>
        <color rgb="FF000000"/>
        <rFont val="Times New Roman"/>
        <family val="1"/>
      </rPr>
      <t>Criteria have been established for escalating cyber incidents or vulnerabilities to Senior Management based on the potential impact and criticality of the risk.</t>
    </r>
  </si>
  <si>
    <r>
      <t xml:space="preserve">·        </t>
    </r>
    <r>
      <rPr>
        <sz val="11"/>
        <color theme="1"/>
        <rFont val="Times New Roman"/>
        <family val="1"/>
      </rPr>
      <t>A process exists to regularly notify relevant internal stakeholders (e.g. Senior Management with an agreed communication frequency, relevant stakeholders with actionable measures, etc.) and external stakeholders (e.g. potentially impacted third parties).</t>
    </r>
  </si>
  <si>
    <r>
      <t>·</t>
    </r>
    <r>
      <rPr>
        <sz val="11"/>
        <color theme="1"/>
        <rFont val="Times New Roman"/>
        <family val="1"/>
      </rPr>
      <t>        </t>
    </r>
    <r>
      <rPr>
        <sz val="11"/>
        <color rgb="FF000000"/>
        <rFont val="Times New Roman"/>
        <family val="1"/>
      </rPr>
      <t xml:space="preserve">	All security incidents are regularly referenced to perform trend analysis to identify common factors, determine the effectiveness of controls, and understand the costs and impacts associated with cyber security incidents and improve cybersecurity measures and policies.</t>
    </r>
  </si>
  <si>
    <t>Threat Intelligence Based Attack Simulation</t>
  </si>
  <si>
    <r>
      <t>·</t>
    </r>
    <r>
      <rPr>
        <sz val="11"/>
        <color theme="1"/>
        <rFont val="Times New Roman"/>
        <family val="1"/>
      </rPr>
      <t>        </t>
    </r>
    <r>
      <rPr>
        <sz val="11"/>
        <color rgb="FF000000"/>
        <rFont val="Times New Roman"/>
        <family val="1"/>
      </rPr>
      <t>Simulation testing should be conducted in several phases, including but not limited to scoping the critical functions mapped to key systems; leveraging threat intelligence to identify potential threat actors and Tactics, Techniques and Procedures that are most likely used in attacks on key systems; developing the testing scenarios according to insights gained from threat intelligence; conducting stealthy intelligence-led testing against the critical functions and target systems; and preparing relevant documents to record the outcomes of the simulation testing.</t>
    </r>
  </si>
  <si>
    <r>
      <t>·</t>
    </r>
    <r>
      <rPr>
        <sz val="11"/>
        <color theme="1"/>
        <rFont val="Times New Roman"/>
        <family val="1"/>
      </rPr>
      <t>        </t>
    </r>
    <r>
      <rPr>
        <sz val="11"/>
        <color rgb="FF000000"/>
        <rFont val="Times New Roman"/>
        <family val="1"/>
      </rPr>
      <t>Behavioural analysis is automatically conducted through implemented processes and tools for e-mails and attachments to detect for and block against malware when present.</t>
    </r>
  </si>
  <si>
    <r>
      <t>·</t>
    </r>
    <r>
      <rPr>
        <sz val="11"/>
        <color theme="1"/>
        <rFont val="Times New Roman"/>
        <family val="1"/>
      </rPr>
      <t>       </t>
    </r>
    <r>
      <rPr>
        <sz val="11"/>
        <color rgb="FF000000"/>
        <rFont val="Times New Roman"/>
        <family val="1"/>
      </rPr>
      <t>Vulnerability scanning is rotated to scan all high-risk systems in production environment throughout the year.</t>
    </r>
  </si>
  <si>
    <t xml:space="preserve">4.2.1 Log monitoring and analysis </t>
  </si>
  <si>
    <r>
      <t>·</t>
    </r>
    <r>
      <rPr>
        <sz val="11"/>
        <color theme="1"/>
        <rFont val="Times New Roman"/>
        <family val="1"/>
      </rPr>
      <t>       Based on a risk-based approach, audit log records and other security event logs are reviewed regularly and retained securely.</t>
    </r>
  </si>
  <si>
    <r>
      <t>·</t>
    </r>
    <r>
      <rPr>
        <sz val="11"/>
        <color rgb="FF000000"/>
        <rFont val="Times New Roman"/>
        <family val="1"/>
      </rPr>
      <t>        Logs are available that provide traceability for all system access by individual users.</t>
    </r>
  </si>
  <si>
    <r>
      <t>·</t>
    </r>
    <r>
      <rPr>
        <sz val="11"/>
        <color theme="1"/>
        <rFont val="Times New Roman"/>
        <family val="1"/>
      </rPr>
      <t>        </t>
    </r>
    <r>
      <rPr>
        <sz val="11"/>
        <color rgb="FF000000"/>
        <rFont val="Times New Roman"/>
        <family val="1"/>
      </rPr>
      <t>Time synchronisation with a centralised and secure time source (such as an NTP server) is in place for the production environment.</t>
    </r>
  </si>
  <si>
    <t xml:space="preserve">4.2.2 Security information and event management </t>
  </si>
  <si>
    <r>
      <t>·</t>
    </r>
    <r>
      <rPr>
        <sz val="11"/>
        <color theme="1"/>
        <rFont val="Times New Roman"/>
        <family val="1"/>
      </rPr>
      <t>        </t>
    </r>
    <r>
      <rPr>
        <sz val="11"/>
        <color rgb="FF000000"/>
        <rFont val="Times New Roman"/>
        <family val="1"/>
      </rPr>
      <t>Thresholds have been established to determine activity within logs that warrant management response.</t>
    </r>
  </si>
  <si>
    <r>
      <t>·</t>
    </r>
    <r>
      <rPr>
        <sz val="11"/>
        <color theme="1"/>
        <rFont val="Times New Roman"/>
        <family val="1"/>
      </rPr>
      <t>        </t>
    </r>
    <r>
      <rPr>
        <sz val="11"/>
        <color rgb="FF000000"/>
        <rFont val="Times New Roman"/>
        <family val="1"/>
      </rPr>
      <t>Tools actively monitor security logs for anomalous behaviour (e.g. Endpoint Detection and Response (“EDR”) solution) and provide alerts within established parameters.</t>
    </r>
  </si>
  <si>
    <t>4.2.1 Log monitoring and analysis</t>
  </si>
  <si>
    <r>
      <t>·</t>
    </r>
    <r>
      <rPr>
        <sz val="11"/>
        <color theme="1"/>
        <rFont val="Times New Roman"/>
        <family val="1"/>
      </rPr>
      <t>        </t>
    </r>
    <r>
      <rPr>
        <sz val="11"/>
        <color rgb="FF000000"/>
        <rFont val="Times New Roman"/>
        <family val="1"/>
      </rPr>
      <t>Logging practices and thresholds for security logging are reviewed periodically to ensure that appropriate log management is in place.</t>
    </r>
  </si>
  <si>
    <r>
      <t>·</t>
    </r>
    <r>
      <rPr>
        <sz val="11"/>
        <color theme="1"/>
        <rFont val="Times New Roman"/>
        <family val="1"/>
      </rPr>
      <t>       </t>
    </r>
    <r>
      <rPr>
        <sz val="11"/>
        <color rgb="FF000000"/>
        <rFont val="Times New Roman"/>
        <family val="1"/>
      </rPr>
      <t xml:space="preserve">	An automated tool triggers system alerts and/or fraud alerts when customer logins occur within a short period of time but from physically distant IP locations.</t>
    </r>
  </si>
  <si>
    <r>
      <t>·</t>
    </r>
    <r>
      <rPr>
        <sz val="11"/>
        <color rgb="FF000000"/>
        <rFont val="Times New Roman"/>
        <family val="1"/>
      </rPr>
      <t>        A process is in place to correlate event information from multiple sources (e.g. networks, applications, firewalls, or endpoints).</t>
    </r>
  </si>
  <si>
    <r>
      <t>·</t>
    </r>
    <r>
      <rPr>
        <sz val="11"/>
        <color theme="1"/>
        <rFont val="Times New Roman"/>
        <family val="1"/>
      </rPr>
      <t>        A normal network activity baseline has been established.</t>
    </r>
  </si>
  <si>
    <r>
      <t>·</t>
    </r>
    <r>
      <rPr>
        <sz val="11"/>
        <color rgb="FF000000"/>
        <rFont val="Times New Roman"/>
        <family val="1"/>
      </rPr>
      <t>        Responsibilities for monitoring and reporting suspicious systems activities have been assigned.</t>
    </r>
  </si>
  <si>
    <t>.</t>
  </si>
  <si>
    <r>
      <t>·</t>
    </r>
    <r>
      <rPr>
        <sz val="11"/>
        <color rgb="FF000000"/>
        <rFont val="Times New Roman"/>
        <family val="1"/>
      </rPr>
      <t>         Threat intelligence sources that address components of the threat profile are prioritised and monitored.</t>
    </r>
  </si>
  <si>
    <r>
      <t>·</t>
    </r>
    <r>
      <rPr>
        <sz val="11"/>
        <color rgb="FF000000"/>
        <rFont val="Times New Roman"/>
        <family val="1"/>
      </rPr>
      <t>        Identification and authentication are required to manage the access to systems, applications, and devices.</t>
    </r>
  </si>
  <si>
    <r>
      <t>·</t>
    </r>
    <r>
      <rPr>
        <sz val="11"/>
        <color rgb="FF000000"/>
        <rFont val="Times New Roman"/>
        <family val="1"/>
      </rPr>
      <t>        Access controls are in place, including minimum password length, password complexity, and limits to password attempts and reuse.</t>
    </r>
  </si>
  <si>
    <r>
      <t>·</t>
    </r>
    <r>
      <rPr>
        <sz val="11"/>
        <color rgb="FF000000"/>
        <rFont val="Times New Roman"/>
        <family val="1"/>
      </rPr>
      <t>        All physical and logical access is removed timely upon notification of the involuntary or voluntary departure of an employee.</t>
    </r>
  </si>
  <si>
    <r>
      <t>·</t>
    </r>
    <r>
      <rPr>
        <sz val="11"/>
        <color rgb="FF000000"/>
        <rFont val="Times New Roman"/>
        <family val="1"/>
      </rPr>
      <t>       Changes to physical and logical user access, including those that result from voluntary and involuntary terminations, are submitted to and approved by the appropriate personnel.</t>
    </r>
  </si>
  <si>
    <t>3.1.3 Physical access management</t>
  </si>
  <si>
    <t>3.1.4 Remote access management</t>
  </si>
  <si>
    <t>3.1.5 Wireless access management</t>
  </si>
  <si>
    <t>3.1.6 Mobile access management</t>
  </si>
  <si>
    <t>3.1.7 Cryptographic keys management</t>
  </si>
  <si>
    <r>
      <t>·</t>
    </r>
    <r>
      <rPr>
        <sz val="11"/>
        <color rgb="FF000000"/>
        <rFont val="Times New Roman"/>
        <family val="1"/>
      </rPr>
      <t>         Elevated privileges (e.g. administrator privileges) are limited and tightly controlled (e.g. least privileged basis, and requiring stronger password controls).</t>
    </r>
  </si>
  <si>
    <r>
      <t>·</t>
    </r>
    <r>
      <rPr>
        <sz val="11"/>
        <color rgb="FF000000"/>
        <rFont val="Times New Roman"/>
        <family val="1"/>
      </rPr>
      <t>        Mechanism should be in place to audit and review the execution of privileged functions.</t>
    </r>
  </si>
  <si>
    <r>
      <t>·</t>
    </r>
    <r>
      <rPr>
        <sz val="11"/>
        <color theme="1"/>
        <rFont val="Times New Roman"/>
        <family val="1"/>
      </rPr>
      <t>        Multi-factor authentication (e.g. tokens, digital certificates) is used for employee access to high-risk systems as identified in the cyber risk assessment(s).</t>
    </r>
  </si>
  <si>
    <t>Alternative Control</t>
  </si>
  <si>
    <t>Not Implemented</t>
  </si>
  <si>
    <t>The Control Principle has been fulfilled.</t>
  </si>
  <si>
    <t xml:space="preserve">The Control Principle has not been fulfilled but alternative measures have been effectively implemented to addresses the risk. In this case, the assessor should provide details of the alternative controls. </t>
  </si>
  <si>
    <t>The Control Principle has not been fulfilled. In this case, the assessor should provide details of the remediation plan and timeline.</t>
  </si>
  <si>
    <t xml:space="preserve">1.1.2 Regular Reporting </t>
  </si>
  <si>
    <t xml:space="preserve">1.2.1 Strategy and programme </t>
  </si>
  <si>
    <t>1.2.2 Policies</t>
  </si>
  <si>
    <t>1.2.1 Strategy and programme</t>
  </si>
  <si>
    <t>1.3.2 Risk management programme</t>
  </si>
  <si>
    <r>
      <t>·</t>
    </r>
    <r>
      <rPr>
        <sz val="11"/>
        <color theme="1"/>
        <rFont val="Times New Roman"/>
        <family val="1"/>
      </rPr>
      <t>         A social media policy is in place to provide guidance to staff and prohibit posting sensitive work-related information on social media platforms.</t>
    </r>
  </si>
  <si>
    <r>
      <t>·</t>
    </r>
    <r>
      <rPr>
        <sz val="11"/>
        <color theme="1"/>
        <rFont val="Times New Roman"/>
        <family val="1"/>
      </rPr>
      <t>         The audit function regularly reviews management’s cyber risk appetite statement.</t>
    </r>
  </si>
  <si>
    <r>
      <t>·</t>
    </r>
    <r>
      <rPr>
        <sz val="11"/>
        <color theme="1"/>
        <rFont val="Times New Roman"/>
        <family val="1"/>
      </rPr>
      <t>         Audits or management reviews are done to identify gaps in existing security capabilities and expertise.</t>
    </r>
  </si>
  <si>
    <r>
      <t xml:space="preserve">·         </t>
    </r>
    <r>
      <rPr>
        <sz val="11"/>
        <color theme="1"/>
        <rFont val="Times New Roman"/>
        <family val="1"/>
      </rPr>
      <t>Independent threat intelligence and cyber attack simulation testing experts who have the necessary skills and expertise, as well as industry-recognised qualifications across red team and threat intelligence, should be engaged to deliver a controlled and effective cyber attack simulation testing.</t>
    </r>
  </si>
  <si>
    <r>
      <t>·</t>
    </r>
    <r>
      <rPr>
        <sz val="11"/>
        <color theme="1"/>
        <rFont val="Times New Roman"/>
        <family val="1"/>
      </rPr>
      <t>         Management assign accountability for maintaining an inventory of the IT assets.</t>
    </r>
  </si>
  <si>
    <t xml:space="preserve">2.2.3 Treatment </t>
  </si>
  <si>
    <r>
      <t>·</t>
    </r>
    <r>
      <rPr>
        <sz val="11"/>
        <color theme="1"/>
        <rFont val="Times New Roman"/>
        <family val="1"/>
      </rPr>
      <t xml:space="preserve">         </t>
    </r>
    <r>
      <rPr>
        <sz val="11"/>
        <color rgb="FF000000"/>
        <rFont val="Times New Roman"/>
        <family val="1"/>
      </rPr>
      <t>A risk register is maintained to facilitate monitoring and reporting of identified risks and regularly reviewed to evaluate the effectiveness of the controls implemented to minimise risk exposure.</t>
    </r>
  </si>
  <si>
    <r>
      <t>·</t>
    </r>
    <r>
      <rPr>
        <sz val="11"/>
        <color theme="1"/>
        <rFont val="Times New Roman"/>
        <family val="1"/>
      </rPr>
      <t xml:space="preserve">         </t>
    </r>
    <r>
      <rPr>
        <sz val="11"/>
        <color rgb="FF000000"/>
        <rFont val="Times New Roman"/>
        <family val="1"/>
      </rPr>
      <t>The risk assessment includes consideration of the risk of using end-of-life (“EOL”) software and hardware components.</t>
    </r>
  </si>
  <si>
    <t>Implemented</t>
  </si>
  <si>
    <t>[AC] - Alternative Control</t>
  </si>
  <si>
    <r>
      <t>·</t>
    </r>
    <r>
      <rPr>
        <sz val="11"/>
        <color theme="1"/>
        <rFont val="Times New Roman"/>
        <family val="1"/>
      </rPr>
      <t>         All passwords should be protected with cryptographic functions in storage and in transit.</t>
    </r>
  </si>
  <si>
    <r>
      <t>·</t>
    </r>
    <r>
      <rPr>
        <sz val="11"/>
        <color rgb="FF000000"/>
        <rFont val="Times New Roman"/>
        <family val="1"/>
      </rPr>
      <t>         Production and non-production environments are segregated to prevent unauthorized access or changes to information assets.</t>
    </r>
  </si>
  <si>
    <r>
      <t>·</t>
    </r>
    <r>
      <rPr>
        <sz val="11"/>
        <color rgb="FF000000"/>
        <rFont val="Times New Roman"/>
        <family val="1"/>
      </rPr>
      <t>         Customer access to internet-based products or services requires authentication controls (e.g. multi-factor authentication) that are commensurate with the risk.</t>
    </r>
  </si>
  <si>
    <r>
      <t>·</t>
    </r>
    <r>
      <rPr>
        <sz val="11"/>
        <color theme="1"/>
        <rFont val="Times New Roman"/>
        <family val="1"/>
      </rPr>
      <t>         Physical security controls are used to prevent unauthorized access to IT hardware and telecommunication systems.</t>
    </r>
  </si>
  <si>
    <r>
      <t>·</t>
    </r>
    <r>
      <rPr>
        <sz val="11"/>
        <color theme="1"/>
        <rFont val="Times New Roman"/>
        <family val="1"/>
      </rPr>
      <t>         Remote access by employees, contractors, and third parties uses encrypted connections and multi-factor authentication.</t>
    </r>
  </si>
  <si>
    <r>
      <t>·</t>
    </r>
    <r>
      <rPr>
        <sz val="11"/>
        <color rgb="FF000000"/>
        <rFont val="Times New Roman"/>
        <family val="1"/>
      </rPr>
      <t>         Authorization of wireless access to the information system is required before allowing a connection to access the network.</t>
    </r>
  </si>
  <si>
    <r>
      <t>·</t>
    </r>
    <r>
      <rPr>
        <sz val="11"/>
        <color rgb="FF000000"/>
        <rFont val="Times New Roman"/>
        <family val="1"/>
      </rPr>
      <t>         Authorization of the connection of mobile devices to organisational information systems is required.</t>
    </r>
  </si>
  <si>
    <r>
      <t>·</t>
    </r>
    <r>
      <rPr>
        <sz val="11"/>
        <color rgb="FF000000"/>
        <rFont val="Times New Roman"/>
        <family val="1"/>
      </rPr>
      <t>         Controls are in place to prevent unauthorized access to cryptographic keys.</t>
    </r>
  </si>
  <si>
    <r>
      <t>·</t>
    </r>
    <r>
      <rPr>
        <sz val="11"/>
        <color rgb="FF000000"/>
        <rFont val="Times New Roman"/>
        <family val="1"/>
      </rPr>
      <t>         There is ongoing monitoring of physical access alarms and surveillance equipment.</t>
    </r>
  </si>
  <si>
    <r>
      <t>·</t>
    </r>
    <r>
      <rPr>
        <sz val="11"/>
        <color rgb="FF000000"/>
        <rFont val="Times New Roman"/>
        <family val="1"/>
      </rPr>
      <t>         Usage restrictions, configuration/connection requirements, and implementation guidance have been established.</t>
    </r>
  </si>
  <si>
    <r>
      <t>·</t>
    </r>
    <r>
      <rPr>
        <sz val="11"/>
        <color rgb="FF000000"/>
        <rFont val="Times New Roman"/>
        <family val="1"/>
      </rPr>
      <t>         Usage restrictions, configuration requirements, connection requirements, and implementation guidance have been established.</t>
    </r>
  </si>
  <si>
    <r>
      <t>·</t>
    </r>
    <r>
      <rPr>
        <sz val="11"/>
        <color rgb="FF000000"/>
        <rFont val="Times New Roman"/>
        <family val="1"/>
      </rPr>
      <t>         A cryptographic key management policy and procedures covering key generation, distribution, installation, renewal, revocation, and expiry should be established.</t>
    </r>
  </si>
  <si>
    <r>
      <t>·</t>
    </r>
    <r>
      <rPr>
        <sz val="11"/>
        <color theme="1"/>
        <rFont val="Times New Roman"/>
        <family val="1"/>
      </rPr>
      <t>         Multi-factor authentication has been implemented for privileged accounts with local and / or network access.</t>
    </r>
  </si>
  <si>
    <t>3.2.3 Environmental controls</t>
  </si>
  <si>
    <r>
      <t>·</t>
    </r>
    <r>
      <rPr>
        <sz val="11"/>
        <color theme="1"/>
        <rFont val="Times New Roman"/>
        <family val="1"/>
      </rPr>
      <t xml:space="preserve">         </t>
    </r>
    <r>
      <rPr>
        <sz val="11"/>
        <color rgb="FF000000"/>
        <rFont val="Times New Roman"/>
        <family val="1"/>
      </rPr>
      <t>Strong encryption is required for authentication and data transmission over the wireless network. (*N/A if there are no wireless networks).</t>
    </r>
  </si>
  <si>
    <r>
      <t>·</t>
    </r>
    <r>
      <rPr>
        <sz val="11"/>
        <color theme="1"/>
        <rFont val="Times New Roman"/>
        <family val="1"/>
      </rPr>
      <t xml:space="preserve">         </t>
    </r>
    <r>
      <rPr>
        <sz val="11"/>
        <color rgb="FF000000"/>
        <rFont val="Times New Roman"/>
        <family val="1"/>
      </rPr>
      <t>There is a firewall at each Internet connection and between any Demilitarised Zone (“DMZ”) and internal networks.</t>
    </r>
  </si>
  <si>
    <r>
      <t>·</t>
    </r>
    <r>
      <rPr>
        <sz val="11"/>
        <color rgb="FF000000"/>
        <rFont val="Times New Roman"/>
        <family val="1"/>
      </rPr>
      <t>         Intrusion detection/prevention systems (“IDS”/ “IPS”) are in place to detect and/or block actual and attempted attacks or intrusions.</t>
    </r>
  </si>
  <si>
    <r>
      <t>·</t>
    </r>
    <r>
      <rPr>
        <sz val="11"/>
        <color rgb="FF000000"/>
        <rFont val="Times New Roman"/>
        <family val="1"/>
      </rPr>
      <t>         Technical controls are in place to prevent unauthorized devices, including rogue wireless access devices, from connecting to internal networks.</t>
    </r>
  </si>
  <si>
    <r>
      <t>·</t>
    </r>
    <r>
      <rPr>
        <sz val="11"/>
        <color theme="1"/>
        <rFont val="Times New Roman"/>
        <family val="1"/>
      </rPr>
      <t xml:space="preserve">         </t>
    </r>
    <r>
      <rPr>
        <sz val="11"/>
        <color rgb="FF000000"/>
        <rFont val="Times New Roman"/>
        <family val="1"/>
      </rPr>
      <t>The firewall rules are regularly audited or verified on a risk-based approach at least annually.</t>
    </r>
  </si>
  <si>
    <r>
      <t>·</t>
    </r>
    <r>
      <rPr>
        <sz val="11"/>
        <color theme="1"/>
        <rFont val="Times New Roman"/>
        <family val="1"/>
      </rPr>
      <t xml:space="preserve">         </t>
    </r>
    <r>
      <rPr>
        <sz val="11"/>
        <color rgb="FF000000"/>
        <rFont val="Times New Roman"/>
        <family val="1"/>
      </rPr>
      <t>Guest wireless networks are fully segregated from the internal network(s) either physically or logically. (*N/A if there are no wireless networks.)</t>
    </r>
  </si>
  <si>
    <r>
      <t>·</t>
    </r>
    <r>
      <rPr>
        <sz val="11"/>
        <color theme="1"/>
        <rFont val="Times New Roman"/>
        <family val="1"/>
      </rPr>
      <t xml:space="preserve">         </t>
    </r>
    <r>
      <rPr>
        <sz val="11"/>
        <color rgb="FF000000"/>
        <rFont val="Times New Roman"/>
        <family val="1"/>
      </rPr>
      <t>The enterprise network is segmented in multiple, separate trust or security zones with defence-in-depth strategies (e.g. logical network segmentation, air-gapping, etc.) to mitigate the risk of cyber attacks.</t>
    </r>
  </si>
  <si>
    <r>
      <t>·</t>
    </r>
    <r>
      <rPr>
        <sz val="11"/>
        <color theme="1"/>
        <rFont val="Times New Roman"/>
        <family val="1"/>
      </rPr>
      <t xml:space="preserve">         </t>
    </r>
    <r>
      <rPr>
        <sz val="11"/>
        <color rgb="FF000000"/>
        <rFont val="Times New Roman"/>
        <family val="1"/>
      </rPr>
      <t>Wireless network environments have perimeter firewalls that are implemented and configured to restrict unauthorized traffic. (*N/A if there are no wireless networks.).</t>
    </r>
  </si>
  <si>
    <r>
      <t>·</t>
    </r>
    <r>
      <rPr>
        <sz val="11"/>
        <color theme="1"/>
        <rFont val="Times New Roman"/>
        <family val="1"/>
      </rPr>
      <t xml:space="preserve">         </t>
    </r>
    <r>
      <rPr>
        <sz val="11"/>
        <color rgb="FF000000"/>
        <rFont val="Times New Roman"/>
        <family val="1"/>
      </rPr>
      <t>Controls are in place to restrict the use of removable media to authorized personnel only.</t>
    </r>
  </si>
  <si>
    <r>
      <t>·</t>
    </r>
    <r>
      <rPr>
        <sz val="11"/>
        <color rgb="FF000000"/>
        <rFont val="Times New Roman"/>
        <family val="1"/>
      </rPr>
      <t>         A control process is in place to destroy or wipe data on hardware and portable/mobile media when no longer needed.</t>
    </r>
  </si>
  <si>
    <r>
      <t>·</t>
    </r>
    <r>
      <rPr>
        <sz val="11"/>
        <color theme="1"/>
        <rFont val="Times New Roman"/>
        <family val="1"/>
      </rPr>
      <t xml:space="preserve">         </t>
    </r>
    <r>
      <rPr>
        <sz val="11"/>
        <color rgb="FF000000"/>
        <rFont val="Times New Roman"/>
        <family val="1"/>
      </rPr>
      <t>Controls are in place to prevent unauthorized individuals from copying confidential data to removable media.</t>
    </r>
  </si>
  <si>
    <r>
      <t>·</t>
    </r>
    <r>
      <rPr>
        <sz val="11"/>
        <color theme="1"/>
        <rFont val="Times New Roman"/>
        <family val="1"/>
      </rPr>
      <t xml:space="preserve">         </t>
    </r>
    <r>
      <rPr>
        <sz val="11"/>
        <color rgb="FF000000"/>
        <rFont val="Times New Roman"/>
        <family val="1"/>
      </rPr>
      <t>Data classification and risk assessment policies include statements of the criteria for encryption of selected data at-rest and data in-transit.</t>
    </r>
  </si>
  <si>
    <r>
      <t>·</t>
    </r>
    <r>
      <rPr>
        <sz val="11"/>
        <color theme="1"/>
        <rFont val="Times New Roman"/>
        <family val="1"/>
      </rPr>
      <t xml:space="preserve">         </t>
    </r>
    <r>
      <rPr>
        <sz val="11"/>
        <color rgb="FF000000"/>
        <rFont val="Times New Roman"/>
        <family val="1"/>
      </rPr>
      <t>Use of customer data in non-production environments (e.g. testing environment) complies with legal, regulatory, and internal policy requirements for concealing or removing sensitive data elements.</t>
    </r>
  </si>
  <si>
    <r>
      <t>·</t>
    </r>
    <r>
      <rPr>
        <sz val="11"/>
        <color theme="1"/>
        <rFont val="Times New Roman"/>
        <family val="1"/>
      </rPr>
      <t xml:space="preserve">         </t>
    </r>
    <r>
      <rPr>
        <sz val="11"/>
        <color rgb="FF000000"/>
        <rFont val="Times New Roman"/>
        <family val="1"/>
      </rPr>
      <t>Data governance is in place to identify the encryption requirements and oversee the effective implementation of cryptographic functions across data at-rest and data in-transit.</t>
    </r>
  </si>
  <si>
    <r>
      <t>·</t>
    </r>
    <r>
      <rPr>
        <sz val="11"/>
        <color theme="1"/>
        <rFont val="Times New Roman"/>
        <family val="1"/>
      </rPr>
      <t xml:space="preserve">         </t>
    </r>
    <r>
      <rPr>
        <sz val="11"/>
        <color rgb="FF000000"/>
        <rFont val="Times New Roman"/>
        <family val="1"/>
      </rPr>
      <t>Confidential data is encrypted in transit across private connections (e.g. dedicated leased lines) and within the trusted zones.</t>
    </r>
  </si>
  <si>
    <r>
      <t>·</t>
    </r>
    <r>
      <rPr>
        <sz val="11"/>
        <color theme="1"/>
        <rFont val="Times New Roman"/>
        <family val="1"/>
      </rPr>
      <t xml:space="preserve">         </t>
    </r>
    <r>
      <rPr>
        <sz val="11"/>
        <color rgb="FF000000"/>
        <rFont val="Times New Roman"/>
        <family val="1"/>
      </rPr>
      <t>The security of applications, including those connected to the Internet and have application programming interfaces (APIs), are tested based on a risk-based approach against known types of cyber attacks (e.g. from Open Worldwide Application Security Project (“OWASP”) Top 10) before implementation, or following significant changes.</t>
    </r>
  </si>
  <si>
    <r>
      <t>·</t>
    </r>
    <r>
      <rPr>
        <sz val="11"/>
        <color theme="1"/>
        <rFont val="Times New Roman"/>
        <family val="1"/>
      </rPr>
      <t xml:space="preserve">         </t>
    </r>
    <r>
      <rPr>
        <sz val="11"/>
        <color rgb="FF000000"/>
        <rFont val="Times New Roman"/>
        <family val="1"/>
      </rPr>
      <t>Policies are in place to ensure secure coding, source code review, and application security testing standards are applied during Agile software development.</t>
    </r>
  </si>
  <si>
    <r>
      <t>·</t>
    </r>
    <r>
      <rPr>
        <sz val="11"/>
        <color theme="1"/>
        <rFont val="Times New Roman"/>
        <family val="1"/>
      </rPr>
      <t xml:space="preserve">         </t>
    </r>
    <r>
      <rPr>
        <sz val="11"/>
        <color rgb="FF000000"/>
        <rFont val="Times New Roman"/>
        <family val="1"/>
      </rPr>
      <t>Patch management reports are reviewed and reflect missing security patches across all environments.</t>
    </r>
  </si>
  <si>
    <r>
      <t>·</t>
    </r>
    <r>
      <rPr>
        <sz val="11"/>
        <color theme="1"/>
        <rFont val="Times New Roman"/>
        <family val="1"/>
      </rPr>
      <t xml:space="preserve">         </t>
    </r>
    <r>
      <rPr>
        <sz val="11"/>
        <color rgb="FF000000"/>
        <rFont val="Times New Roman"/>
        <family val="1"/>
      </rPr>
      <t>An authorized individual or committee with appropriate knowledge, authority, and separation of duties formally approves changes.</t>
    </r>
  </si>
  <si>
    <r>
      <t>·</t>
    </r>
    <r>
      <rPr>
        <sz val="11"/>
        <color theme="1"/>
        <rFont val="Times New Roman"/>
        <family val="1"/>
      </rPr>
      <t xml:space="preserve">         </t>
    </r>
    <r>
      <rPr>
        <sz val="11"/>
        <color rgb="FF000000"/>
        <rFont val="Times New Roman"/>
        <family val="1"/>
      </rPr>
      <t>Tools have been implemented to detect and block any unauthorized changes to software and hardware.</t>
    </r>
  </si>
  <si>
    <r>
      <t>·</t>
    </r>
    <r>
      <rPr>
        <sz val="11"/>
        <color rgb="FF000000"/>
        <rFont val="Times New Roman"/>
        <family val="1"/>
      </rPr>
      <t>         Issues identified in cyber risk assessments are prioritised and resolved based on criticality, and within the time frames established in response to the assessment report.</t>
    </r>
  </si>
  <si>
    <r>
      <t>·</t>
    </r>
    <r>
      <rPr>
        <sz val="11"/>
        <color rgb="FF000000"/>
        <rFont val="Times New Roman"/>
        <family val="1"/>
      </rPr>
      <t>         Remediation efforts are confirmed by conducting a follow-up vulnerability scan, where applicable.</t>
    </r>
  </si>
  <si>
    <t>Sub-component</t>
  </si>
  <si>
    <t>Total No. of components not attained</t>
  </si>
  <si>
    <t>Total No. of component attained</t>
  </si>
  <si>
    <t>Exclude advanced controls for high risk</t>
  </si>
  <si>
    <r>
      <rPr>
        <sz val="12"/>
        <rFont val="Calibri"/>
        <family val="2"/>
      </rPr>
      <t xml:space="preserve">In the </t>
    </r>
    <r>
      <rPr>
        <u/>
        <sz val="12"/>
        <color theme="10"/>
        <rFont val="Calibri"/>
        <family val="2"/>
      </rPr>
      <t>cell C3 of "Summary" Tab</t>
    </r>
    <r>
      <rPr>
        <sz val="12"/>
        <rFont val="Calibri"/>
        <family val="2"/>
      </rPr>
      <t>, please choose the overall inherent risk level identified in the "Inherent Risk Rating Assessment".</t>
    </r>
  </si>
  <si>
    <t>Insurers are required to complete all seven domains of the maturity assessment.</t>
  </si>
  <si>
    <t>Status of fulfilment of each control principle applicable to insurer</t>
  </si>
  <si>
    <t>Criteria</t>
  </si>
  <si>
    <t>The Control Principle has not been fulfilled. However, after considering relevant mitigating measures and the insurer’s risk appetite, the residual risk is sufficiently low and formally accepted by the management of the insurer. In this case, the assessor should provide details of the risk-mitigating measures and the reason for accepting the residual risk which has been deemed to be sufficiently low.</t>
  </si>
  <si>
    <t>The Control Principle is not applicable to the insurer and therefore cannot be evaluated. In this case, the Assessor should provide the rationale of Control Principles exclusion.
Insurer should select “Not Applicable” if the assessment criteria do not apply to its situation. For example, “Not Applicable” should be selected for the question on “How third parties access systems” if the number of third parties which can access the insurer’s internal systems is deemed to be nil.</t>
  </si>
  <si>
    <t>Baseline grade</t>
  </si>
  <si>
    <t>Advanced grade</t>
  </si>
  <si>
    <r>
      <t>·</t>
    </r>
    <r>
      <rPr>
        <sz val="11"/>
        <color theme="1"/>
        <rFont val="Times New Roman"/>
        <family val="1"/>
      </rPr>
      <t>         Designated members of management or an appropriate Board Committee are held accountable to the Board for implementing and managing cybersecurity and business continuity programmes.</t>
    </r>
  </si>
  <si>
    <r>
      <t>·</t>
    </r>
    <r>
      <rPr>
        <sz val="11"/>
        <color theme="1"/>
        <rFont val="Times New Roman"/>
        <family val="1"/>
      </rPr>
      <t>         Cybersecurity risks are included as agenda items in management meetings when prompted by highly visible cyber events or regulatory alerts. These updates may be presented by a senior representative with Technology Risk Management (“TRM”), Cybersecurity or Information Security function.</t>
    </r>
  </si>
  <si>
    <r>
      <t>·</t>
    </r>
    <r>
      <rPr>
        <sz val="11"/>
        <color theme="1"/>
        <rFont val="Times New Roman"/>
        <family val="1"/>
      </rPr>
      <t>         A cyber risk appetite statement is in place and approved by the board or an appropriate Board Committee.</t>
    </r>
  </si>
  <si>
    <r>
      <t>·</t>
    </r>
    <r>
      <rPr>
        <sz val="11"/>
        <color theme="1"/>
        <rFont val="Times New Roman"/>
        <family val="1"/>
      </rPr>
      <t>         The Board or an appropriate Board Committee has cybersecurity expertise or engages experts to provide assistance in oversight responsibilities.</t>
    </r>
  </si>
  <si>
    <r>
      <t>·</t>
    </r>
    <r>
      <rPr>
        <sz val="11"/>
        <color theme="1"/>
        <rFont val="Times New Roman"/>
        <family val="1"/>
      </rPr>
      <t>         A process is in place to ensure that cyber risks that exceed the insurer’s risk appetite are escalated to management or a dedicated committee.</t>
    </r>
  </si>
  <si>
    <r>
      <t>·</t>
    </r>
    <r>
      <rPr>
        <sz val="11"/>
        <color theme="1"/>
        <rFont val="Times New Roman"/>
        <family val="1"/>
      </rPr>
      <t>         The Board or appropriate Board Committee reviews and approves management’s prioritisation and resource allocation decisions based on the results of the cyber risk assessments.</t>
    </r>
  </si>
  <si>
    <r>
      <t>·</t>
    </r>
    <r>
      <rPr>
        <sz val="11"/>
        <color theme="1"/>
        <rFont val="Times New Roman"/>
        <family val="1"/>
      </rPr>
      <t>         The Board or an appropriate Board Committee has a process to ensure that management takes appropriate actions to address changing cyber risks or any significant cyber issues.</t>
    </r>
  </si>
  <si>
    <r>
      <t>·</t>
    </r>
    <r>
      <rPr>
        <sz val="11"/>
        <color theme="1"/>
        <rFont val="Times New Roman"/>
        <family val="1"/>
      </rPr>
      <t>         The standard Board meeting package includes reports and metrics that go beyond events and incidents and are able to address the cyber threat trends and insurer’s cybersecurity posture.</t>
    </r>
  </si>
  <si>
    <r>
      <t>·</t>
    </r>
    <r>
      <rPr>
        <sz val="11"/>
        <color theme="1"/>
        <rFont val="Times New Roman"/>
        <family val="1"/>
      </rPr>
      <t>         Board or dedicated committee-approved policies that address cybersecurity commensurate with the insurer’s cyber risk and complexity are in place.</t>
    </r>
  </si>
  <si>
    <r>
      <t>·</t>
    </r>
    <r>
      <rPr>
        <sz val="11"/>
        <color theme="1"/>
        <rFont val="Times New Roman"/>
        <family val="1"/>
      </rPr>
      <t>         Policies commensurate with the insurer’s cyber risk and complexity are in place to address the concepts of incident response and resilience.</t>
    </r>
  </si>
  <si>
    <r>
      <t>·</t>
    </r>
    <r>
      <rPr>
        <sz val="11"/>
        <color theme="1"/>
        <rFont val="Times New Roman"/>
        <family val="1"/>
      </rPr>
      <t>         A formal process is in place to update policies regarding cybersecurity and cyber resilience practices as the insurer’s inherent cyber risk profile changes.</t>
    </r>
  </si>
  <si>
    <r>
      <t>·</t>
    </r>
    <r>
      <rPr>
        <sz val="11"/>
        <color theme="1"/>
        <rFont val="Times New Roman"/>
        <family val="1"/>
      </rPr>
      <t>        Management periodically reviews the cybersecurity strategy to address evolving cyber threats in light of gathered threat intelligence and changes to the inherent cyber risk profile (e.g. arising from new technologies, additional third-party risk, or new business lines).</t>
    </r>
  </si>
  <si>
    <r>
      <t>·</t>
    </r>
    <r>
      <rPr>
        <sz val="11"/>
        <color theme="1"/>
        <rFont val="Times New Roman"/>
        <family val="1"/>
      </rPr>
      <t>         A comprehensive set of policies commensurate with its risk and complexity is in place to address the concepts of threat intelligence.</t>
    </r>
  </si>
  <si>
    <r>
      <t>·</t>
    </r>
    <r>
      <rPr>
        <sz val="11"/>
        <color theme="1"/>
        <rFont val="Times New Roman"/>
        <family val="1"/>
      </rPr>
      <t>         A responsible officer is appointed to ensure the insurer’s compliance with applicable data protection regulations.</t>
    </r>
  </si>
  <si>
    <r>
      <t>·</t>
    </r>
    <r>
      <rPr>
        <sz val="11"/>
        <color theme="1"/>
        <rFont val="Times New Roman"/>
        <family val="1"/>
      </rPr>
      <t>         Three lines of defence are independent from each other. First line of defence (e.g. Chief Information Security Officer or other equivalent roles) and second line of defence (e.g. Head of TRM or other equivalent roles) are defined and segregated.</t>
    </r>
  </si>
  <si>
    <r>
      <t>·</t>
    </r>
    <r>
      <rPr>
        <sz val="11"/>
        <color theme="1"/>
        <rFont val="Times New Roman"/>
        <family val="1"/>
      </rPr>
      <t>         An audit is performed regularly to provide the Board of Directors and Senior Management with an independent and objective opinion of the adequacy and effectiveness of the insurer’s cyber risk management, governance, and controls relative to its existing and emerging cyber risks and threats.</t>
    </r>
  </si>
  <si>
    <r>
      <t>·</t>
    </r>
    <r>
      <rPr>
        <sz val="11"/>
        <color theme="1"/>
        <rFont val="Times New Roman"/>
        <family val="1"/>
      </rPr>
      <t>        The frequency of audits is commensurate with the criticality of and risk posed by the insurer’s assets, functions, systems, and processes.</t>
    </r>
  </si>
  <si>
    <r>
      <t>·</t>
    </r>
    <r>
      <rPr>
        <sz val="11"/>
        <color theme="1"/>
        <rFont val="Times New Roman"/>
        <family val="1"/>
      </rPr>
      <t>         A formal process is in place to update the audit function’s planning (including scoping and testing program) in response to changes in the insurer’s inherent cyber risk profile.</t>
    </r>
  </si>
  <si>
    <r>
      <t>·</t>
    </r>
    <r>
      <rPr>
        <sz val="11"/>
        <color theme="1"/>
        <rFont val="Times New Roman"/>
        <family val="1"/>
      </rPr>
      <t>         Staff with cybersecurity responsibilities have the requisite qualifications to conduct the necessary tasks associated with the position.</t>
    </r>
  </si>
  <si>
    <r>
      <t>·</t>
    </r>
    <r>
      <rPr>
        <sz val="11"/>
        <color theme="1"/>
        <rFont val="Times New Roman"/>
        <family val="1"/>
      </rPr>
      <t>         The Board and Senior Management are provided with appropriate levels of cybersecurity training by subject matter experts that addresses issues of how complex products, services, and lines of business may affect the insurer’s cyber risk.</t>
    </r>
  </si>
  <si>
    <r>
      <t>·</t>
    </r>
    <r>
      <rPr>
        <sz val="11"/>
        <color theme="1"/>
        <rFont val="Times New Roman"/>
        <family val="1"/>
      </rPr>
      <t xml:space="preserve">         </t>
    </r>
    <r>
      <rPr>
        <sz val="11"/>
        <color rgb="FF000000"/>
        <rFont val="Times New Roman"/>
        <family val="1"/>
      </rPr>
      <t>An inventory of the insurer’s IT assets, including hardware, software, data, and systems hosted internally and externally, is maintained to facilitate assessment of whether appropriate cybersecurity safeguards are in place.</t>
    </r>
  </si>
  <si>
    <r>
      <t>·</t>
    </r>
    <r>
      <rPr>
        <sz val="11"/>
        <color theme="1"/>
        <rFont val="Times New Roman"/>
        <family val="1"/>
      </rPr>
      <t xml:space="preserve">         </t>
    </r>
    <r>
      <rPr>
        <sz val="11"/>
        <color rgb="FF000000"/>
        <rFont val="Times New Roman"/>
        <family val="1"/>
      </rPr>
      <t>IT assets are prioritised for cybersecurity protection based on their data classification and business value and are at the level of granularity deemed necessary by the insurer’s own assessment for tracking and reporting critical assets, regardless of whether they are new, relocated, re-purposed, or sunset IT assets.</t>
    </r>
  </si>
  <si>
    <r>
      <t>·</t>
    </r>
    <r>
      <rPr>
        <sz val="11"/>
        <color theme="1"/>
        <rFont val="Times New Roman"/>
        <family val="1"/>
      </rPr>
      <t xml:space="preserve">         </t>
    </r>
    <r>
      <rPr>
        <sz val="11"/>
        <color rgb="FF000000"/>
        <rFont val="Times New Roman"/>
        <family val="1"/>
      </rPr>
      <t>Insurer should establish an IT asset management process, covering but not limited to IT asset deployment, monitoring and end-of-life management.</t>
    </r>
  </si>
  <si>
    <r>
      <t>·</t>
    </r>
    <r>
      <rPr>
        <sz val="11"/>
        <color theme="1"/>
        <rFont val="Times New Roman"/>
        <family val="1"/>
      </rPr>
      <t xml:space="preserve">         </t>
    </r>
    <r>
      <rPr>
        <sz val="11"/>
        <color rgb="FF000000"/>
        <rFont val="Times New Roman"/>
        <family val="1"/>
      </rPr>
      <t>For each type of risk identified, there are risk mitigation and control strategies consistent with the value of the information assets and the insurer’s level of acceptable risk tolerance.</t>
    </r>
  </si>
  <si>
    <r>
      <t>·</t>
    </r>
    <r>
      <rPr>
        <sz val="11"/>
        <color theme="1"/>
        <rFont val="Times New Roman"/>
        <family val="1"/>
      </rPr>
      <t xml:space="preserve">         </t>
    </r>
    <r>
      <rPr>
        <sz val="11"/>
        <color rgb="FF000000"/>
        <rFont val="Times New Roman"/>
        <family val="1"/>
      </rPr>
      <t>The criteria for acceptance are clearly defined and commensurate with the insurer’s risk tolerance, with the risk acceptance formally endorsed by Senior Management.</t>
    </r>
  </si>
  <si>
    <r>
      <t>·</t>
    </r>
    <r>
      <rPr>
        <sz val="11"/>
        <color rgb="FF000000"/>
        <rFont val="Times New Roman"/>
        <family val="1"/>
      </rPr>
      <t>         Network perimeter defense tools (e.g. border router and firewall) are used.</t>
    </r>
  </si>
  <si>
    <r>
      <t>·</t>
    </r>
    <r>
      <rPr>
        <sz val="11"/>
        <color theme="1"/>
        <rFont val="Times New Roman"/>
        <family val="1"/>
      </rPr>
      <t>         Systems configurations (for servers, desktops, routers, etc.) are implemented according to industry standards and are properly enforced on an on-going basis.</t>
    </r>
  </si>
  <si>
    <r>
      <t>·</t>
    </r>
    <r>
      <rPr>
        <sz val="11"/>
        <color rgb="FF000000"/>
        <rFont val="Times New Roman"/>
        <family val="1"/>
      </rPr>
      <t>         The insurer should implement environmental controls covering power, cooling, fire detection and suppression to protect the devices within the data centre.</t>
    </r>
  </si>
  <si>
    <r>
      <t>·</t>
    </r>
    <r>
      <rPr>
        <sz val="11"/>
        <color rgb="FF000000"/>
        <rFont val="Times New Roman"/>
        <family val="1"/>
      </rPr>
      <t>         Insurer data on a mobile device can be wiped remotely when that device is reported missing or stolen. (*N/A if mobile devices are not used.).</t>
    </r>
  </si>
  <si>
    <r>
      <t>·</t>
    </r>
    <r>
      <rPr>
        <sz val="11"/>
        <color theme="1"/>
        <rFont val="Times New Roman"/>
        <family val="1"/>
      </rPr>
      <t>         If mobile devices are allowed to connect to the corporate network for storing and accessing insurer information, capabilities for remote software version/patch validation are in place. (*N/A if mobile devices are not used.).</t>
    </r>
  </si>
  <si>
    <r>
      <t>·</t>
    </r>
    <r>
      <rPr>
        <sz val="11"/>
        <color theme="1"/>
        <rFont val="Times New Roman"/>
        <family val="1"/>
      </rPr>
      <t xml:space="preserve">         </t>
    </r>
    <r>
      <rPr>
        <sz val="11"/>
        <color rgb="FF000000"/>
        <rFont val="Times New Roman"/>
        <family val="1"/>
      </rPr>
      <t>A proper follow-up process is in place to classify actions based on priority and track actions to timely closure.</t>
    </r>
  </si>
  <si>
    <r>
      <t xml:space="preserve">·       </t>
    </r>
    <r>
      <rPr>
        <sz val="11"/>
        <color theme="1"/>
        <rFont val="Times New Roman"/>
        <family val="1"/>
      </rPr>
      <t xml:space="preserve">	Systems or devices are in place to detect anomalous behaviour by customers, employees, and third-parties during the authentication process.</t>
    </r>
  </si>
  <si>
    <r>
      <t>·</t>
    </r>
    <r>
      <rPr>
        <sz val="11"/>
        <color rgb="FF000000"/>
        <rFont val="Times New Roman"/>
        <family val="1"/>
      </rPr>
      <t>         The insurer uses multiple sources of intelligence, correlated log analysis, alerts, internal traffic flows, and information about geopolitical events to predict potential future attacks and attack trends.</t>
    </r>
  </si>
  <si>
    <r>
      <t>·</t>
    </r>
    <r>
      <rPr>
        <sz val="11"/>
        <color theme="1"/>
        <rFont val="Times New Roman"/>
        <family val="1"/>
      </rPr>
      <t>        </t>
    </r>
    <r>
      <rPr>
        <sz val="11"/>
        <color rgb="FF000000"/>
        <rFont val="Times New Roman"/>
        <family val="1"/>
      </rPr>
      <t>Clear accountability and responsibilities are defined to ensure that the appropriate stakeholders across the insurer are engaged should a cyber-incident occurs.</t>
    </r>
  </si>
  <si>
    <r>
      <t>·</t>
    </r>
    <r>
      <rPr>
        <sz val="11"/>
        <color theme="1"/>
        <rFont val="Times New Roman"/>
        <family val="1"/>
      </rPr>
      <t>        </t>
    </r>
    <r>
      <rPr>
        <sz val="11"/>
        <color rgb="FF000000"/>
        <rFont val="Times New Roman"/>
        <family val="1"/>
      </rPr>
      <t>Processes are in place to describe the involvement of the insurer’s functions in the cyber incident management process and define the procedures on the proper reaction and response to cyber incidents, including analysis, mitigation, restoration, digital forensics, improvement, coordination, and communication.</t>
    </r>
  </si>
  <si>
    <r>
      <t>·</t>
    </r>
    <r>
      <rPr>
        <sz val="11"/>
        <color theme="1"/>
        <rFont val="Times New Roman"/>
        <family val="1"/>
      </rPr>
      <t>        </t>
    </r>
    <r>
      <rPr>
        <sz val="11"/>
        <color rgb="FF000000"/>
        <rFont val="Times New Roman"/>
        <family val="1"/>
      </rPr>
      <t>Plans and playbooks that provide well-defined, organized approaches for Cyber Incident Respond &amp; Recovery activities, including criteria for activating the measures, are established to expedite the insurer’s response. Business impact analysis, business continuity, disaster recovery, crisis management plans, and data backup programmes are in place to recover critical activities and operations following a cyber incident and to continue critical activity in accordance with recovery objective(s) (e.g. Recovery Point Objective (“RPO”), Recovery Time Objective (“RTO”)), restoration priorities and metrics.</t>
    </r>
  </si>
  <si>
    <r>
      <t>·</t>
    </r>
    <r>
      <rPr>
        <sz val="11"/>
        <color theme="1"/>
        <rFont val="Times New Roman"/>
        <family val="1"/>
      </rPr>
      <t>       </t>
    </r>
    <r>
      <rPr>
        <sz val="11"/>
        <color rgb="FF000000"/>
        <rFont val="Times New Roman"/>
        <family val="1"/>
      </rPr>
      <t>Senior Management sponsorship is obtained, widely communicated, and their guidance readily accessible across the insurer, thereby promoting awareness and instilling the appropriate culture (e.g. staff are encouraged to report or escalate cyber incidents to management) and accountability for success.</t>
    </r>
  </si>
  <si>
    <r>
      <t>·</t>
    </r>
    <r>
      <rPr>
        <sz val="11"/>
        <color theme="1"/>
        <rFont val="Times New Roman"/>
        <family val="1"/>
      </rPr>
      <t xml:space="preserve">         </t>
    </r>
    <r>
      <rPr>
        <sz val="11"/>
        <color rgb="FF000000"/>
        <rFont val="Times New Roman"/>
        <family val="1"/>
      </rPr>
      <t>A process is in place to identify cyber security incidents relevant to the insurer.</t>
    </r>
  </si>
  <si>
    <r>
      <t>·</t>
    </r>
    <r>
      <rPr>
        <sz val="11"/>
        <color rgb="FF000000"/>
        <rFont val="Times New Roman"/>
        <family val="1"/>
      </rPr>
      <t xml:space="preserve">         </t>
    </r>
    <r>
      <rPr>
        <sz val="11"/>
        <color theme="1"/>
        <rFont val="Times New Roman"/>
        <family val="1"/>
      </rPr>
      <t>A process is in place to help contain, control, and eradicate cyber incidents, thereby preventing further unauthorized access to sensitive information (e.g. customer information) and mitigating the potential impact.</t>
    </r>
  </si>
  <si>
    <r>
      <t xml:space="preserve">•	</t>
    </r>
    <r>
      <rPr>
        <sz val="12"/>
        <color theme="1"/>
        <rFont val="Times New Roman"/>
        <family val="1"/>
      </rPr>
      <t>Incident response and recovery objectives are in place to validate the insurer’s ability to develop and execute plans to recover from known sophisticated attacks at other organisations.</t>
    </r>
  </si>
  <si>
    <r>
      <t>·</t>
    </r>
    <r>
      <rPr>
        <sz val="11"/>
        <color theme="1"/>
        <rFont val="Times New Roman"/>
        <family val="1"/>
      </rPr>
      <t>        </t>
    </r>
    <r>
      <rPr>
        <sz val="11"/>
        <color rgb="FF000000"/>
        <rFont val="Times New Roman"/>
        <family val="1"/>
      </rPr>
      <t>The insurer’s critical online systems and processes are tested on their ability to withstand stresses for a reasonable period.</t>
    </r>
  </si>
  <si>
    <r>
      <t>·</t>
    </r>
    <r>
      <rPr>
        <sz val="11"/>
        <color theme="1"/>
        <rFont val="Times New Roman"/>
        <family val="1"/>
      </rPr>
      <t>       </t>
    </r>
    <r>
      <rPr>
        <sz val="11"/>
        <color rgb="FF000000"/>
        <rFont val="Times New Roman"/>
        <family val="1"/>
      </rPr>
      <t>Controls are in place to protect digital and forensic evidence (e.g. applying the principle of least privilege, encryption, etc.) as well as forensic tools from unauthorized access, modification, and deletion (e.g. segregation of duties, role-based access controls, etc.).</t>
    </r>
  </si>
  <si>
    <r>
      <t>·</t>
    </r>
    <r>
      <rPr>
        <sz val="11"/>
        <color theme="1"/>
        <rFont val="Times New Roman"/>
        <family val="1"/>
      </rPr>
      <t>     </t>
    </r>
    <r>
      <rPr>
        <sz val="11"/>
        <color rgb="FF000000"/>
        <rFont val="Times New Roman"/>
        <family val="1"/>
      </rPr>
      <t>Access to audit configurations and logging records are limited to authorized users.</t>
    </r>
  </si>
  <si>
    <r>
      <t>·</t>
    </r>
    <r>
      <rPr>
        <sz val="11"/>
        <color theme="1"/>
        <rFont val="Times New Roman"/>
        <family val="1"/>
      </rPr>
      <t xml:space="preserve">        </t>
    </r>
    <r>
      <rPr>
        <sz val="11"/>
        <color rgb="FF000000"/>
        <rFont val="Times New Roman"/>
        <family val="1"/>
      </rPr>
      <t>Procedures are in place to notify (i) regulators and law enforcement agencies; (ii) customers; and (iii) third-party service providers as required or necessary (e.g. in cases of unauthorized access to or use of sensitive customer data, incidents that may result in the suspension or degradation of services, etc.).</t>
    </r>
  </si>
  <si>
    <r>
      <t>·</t>
    </r>
    <r>
      <rPr>
        <sz val="11"/>
        <color theme="1"/>
        <rFont val="Times New Roman"/>
        <family val="1"/>
      </rPr>
      <t>        </t>
    </r>
    <r>
      <rPr>
        <sz val="11"/>
        <color rgb="FF000000"/>
        <rFont val="Times New Roman"/>
        <family val="1"/>
      </rPr>
      <t>Upon the detection of a relevant incident, the insurer should report the incident with the related information to the IA as soon as practicable, and in any event no later than 72 hours from detection.</t>
    </r>
  </si>
  <si>
    <r>
      <t>·</t>
    </r>
    <r>
      <rPr>
        <sz val="11"/>
        <color theme="1"/>
        <rFont val="Times New Roman"/>
        <family val="1"/>
      </rPr>
      <t>        </t>
    </r>
    <r>
      <rPr>
        <sz val="11"/>
        <color rgb="FF000000"/>
        <rFont val="Times New Roman"/>
        <family val="1"/>
      </rPr>
      <t>A list of internal and external stakeholders to be informed depending on identified scenarios and criteria is established. Insurers also prioritise and sequence information sharing activities with internal and external stakeholders upon incident outbreaks.</t>
    </r>
  </si>
  <si>
    <r>
      <t>·</t>
    </r>
    <r>
      <rPr>
        <sz val="11"/>
        <color theme="1"/>
        <rFont val="Times New Roman"/>
        <family val="1"/>
      </rPr>
      <t>        </t>
    </r>
    <r>
      <rPr>
        <sz val="11"/>
        <color rgb="FF000000"/>
        <rFont val="Times New Roman"/>
        <family val="1"/>
      </rPr>
      <t xml:space="preserve">	The continuous improvement processes include proactive mechanisms such as the use of simulation testing exercises to further embed lessons learned across the insurer.</t>
    </r>
  </si>
  <si>
    <r>
      <t>·</t>
    </r>
    <r>
      <rPr>
        <sz val="11"/>
        <color theme="1"/>
        <rFont val="Times New Roman"/>
        <family val="1"/>
      </rPr>
      <t>        </t>
    </r>
    <r>
      <rPr>
        <sz val="11"/>
        <color rgb="FF000000"/>
        <rFont val="Times New Roman"/>
        <family val="1"/>
      </rPr>
      <t>Insurers should use threat intelligence analysis to formulate end-to-end cyber attack testing scenarios tailored to them and the insurance sector generally, which is different and on top of performing security vulnerability and penetration testing of a single system or an isolated environment. A risk-based approach should be applied to identify the attack scenarios relevant to their organization, and ensure they are tested at least every 3 years or after significant system, technology, third-party, or business changes that could lead to material increase of the associated risks particularly the security risk and system availability of the service, to simulate real-life attacks conducted by competent adversaries. A minimum of three end-to-end cyber attack scenarios shall be covered in the simulation.</t>
    </r>
  </si>
  <si>
    <r>
      <rPr>
        <sz val="12"/>
        <color theme="1"/>
        <rFont val="Symbol"/>
        <family val="1"/>
        <charset val="2"/>
      </rPr>
      <t xml:space="preserve">·         </t>
    </r>
    <r>
      <rPr>
        <sz val="11"/>
        <color theme="1"/>
        <rFont val="Times New Roman"/>
        <family val="1"/>
      </rPr>
      <t>Simulation testing should be conducted in a production environment to simulate real-life attack scenarios, be representative of organisational cyber resilience characteristics and measures against real-world threats, and include an assessment of the readiness of human and process elements atop of technological components. If the potential operational impact of the simulation testing on specific components in the insurer’s production environment during the exercise is considered to be unacceptable, the insurer may consider conducting the exercise on a simulated component that is a close replica of the actual production component.</t>
    </r>
  </si>
  <si>
    <r>
      <t xml:space="preserve">·         </t>
    </r>
    <r>
      <rPr>
        <sz val="11"/>
        <color theme="1"/>
        <rFont val="Times New Roman"/>
        <family val="1"/>
      </rPr>
      <t>The attack simulation exercise should be kept secret to provide a more accurate assessment of the insurer's defence and incident response capability. Only selected groups of stakeholders should be made aware of the exercise details in order to prevent disruption to business or putting out false alarms to external parties.</t>
    </r>
  </si>
  <si>
    <r>
      <rPr>
        <sz val="11"/>
        <color theme="1"/>
        <rFont val="Symbol"/>
        <family val="1"/>
        <charset val="2"/>
      </rPr>
      <t>·</t>
    </r>
    <r>
      <rPr>
        <sz val="11"/>
        <color theme="1"/>
        <rFont val="Times New Roman"/>
        <family val="1"/>
      </rPr>
      <t xml:space="preserve">	The insurer subscribes to one or more a threat intelligence sharing sources that provide information on cyber threats, analysis of tactics, patterns, and risk mitigation recommendations.</t>
    </r>
  </si>
  <si>
    <r>
      <rPr>
        <sz val="11"/>
        <color theme="1"/>
        <rFont val="Symbol"/>
        <family val="1"/>
        <charset val="2"/>
      </rPr>
      <t xml:space="preserve">·  </t>
    </r>
    <r>
      <rPr>
        <sz val="11"/>
        <color theme="1"/>
        <rFont val="Times New Roman"/>
        <family val="1"/>
      </rPr>
      <t>The insurer uses threat intelligence to monitor relevant cyber threats and enhance its cyber risk management and control.</t>
    </r>
  </si>
  <si>
    <r>
      <t>·</t>
    </r>
    <r>
      <rPr>
        <sz val="11"/>
        <color rgb="FF000000"/>
        <rFont val="Times New Roman"/>
        <family val="1"/>
      </rPr>
      <t>        Designated individuals have been appointed who are authorized to post information to external threat intelligence sharing sources and are trained to ensure that this does not include non-public information.</t>
    </r>
  </si>
  <si>
    <r>
      <t>·</t>
    </r>
    <r>
      <rPr>
        <sz val="11"/>
        <color theme="1"/>
        <rFont val="Times New Roman"/>
        <family val="1"/>
      </rPr>
      <t xml:space="preserve">       </t>
    </r>
    <r>
      <rPr>
        <sz val="11"/>
        <color rgb="FF000000"/>
        <rFont val="Times New Roman"/>
        <family val="1"/>
      </rPr>
      <t>Policies are in place that sufficiently cover the insurer’s external connections and network-connected third parties, excluding government, public utilities and financial market infrastructure.</t>
    </r>
  </si>
  <si>
    <r>
      <t>·</t>
    </r>
    <r>
      <rPr>
        <sz val="11"/>
        <color theme="1"/>
        <rFont val="Times New Roman"/>
        <family val="1"/>
      </rPr>
      <t>   </t>
    </r>
    <r>
      <rPr>
        <sz val="11"/>
        <color rgb="FF000000"/>
        <rFont val="Times New Roman"/>
        <family val="1"/>
      </rPr>
      <t xml:space="preserve">	Network and systems data flow diagrams have been created that identify all external connections and network-connected third parties, and these connections have been authorized by management.</t>
    </r>
  </si>
  <si>
    <r>
      <t>·</t>
    </r>
    <r>
      <rPr>
        <sz val="11"/>
        <color theme="1"/>
        <rFont val="Times New Roman"/>
        <family val="1"/>
      </rPr>
      <t>       </t>
    </r>
    <r>
      <rPr>
        <sz val="11"/>
        <color rgb="FF000000"/>
        <rFont val="Times New Roman"/>
        <family val="1"/>
      </rPr>
      <t>User outbound traffic (e.g. Internet, third party connections) is routed through predefined network choke-points (e.g. web proxy) with traffic limited to certain trusted domains (e.g. blacklisting/whitelisting).</t>
    </r>
  </si>
  <si>
    <r>
      <t>·</t>
    </r>
    <r>
      <rPr>
        <sz val="11"/>
        <color theme="1"/>
        <rFont val="Times New Roman"/>
        <family val="1"/>
      </rPr>
      <t>       </t>
    </r>
    <r>
      <rPr>
        <sz val="11"/>
        <color rgb="FF000000"/>
        <rFont val="Times New Roman"/>
        <family val="1"/>
      </rPr>
      <t>The insurer has arrangements in place with third-party service providers that are network-connected and process, store or transmit sensitive or critical insurer data (e.g. Cloud service providers) to ensure information systems with external connections can failover safely and securely.</t>
    </r>
  </si>
  <si>
    <r>
      <t>·</t>
    </r>
    <r>
      <rPr>
        <sz val="11"/>
        <color theme="1"/>
        <rFont val="Times New Roman"/>
        <family val="1"/>
      </rPr>
      <t>       Contracts acknowledge that the third-party is responsible for the security and privacy of the sensitive or critical insurer data that it stores, processes, or transmits over secure connections.</t>
    </r>
  </si>
  <si>
    <r>
      <t>·</t>
    </r>
    <r>
      <rPr>
        <sz val="11"/>
        <color theme="1"/>
        <rFont val="Times New Roman"/>
        <family val="1"/>
      </rPr>
      <t>        </t>
    </r>
    <r>
      <rPr>
        <sz val="11"/>
        <color rgb="FF000000"/>
        <rFont val="Times New Roman"/>
        <family val="1"/>
      </rPr>
      <t>Before contracts are signed, risk-based due diligence on cybersecurity control is performed on prospective third parties that will be network-connected and will process, store and transmit sensitive or critical insurer data.</t>
    </r>
  </si>
  <si>
    <r>
      <t>·</t>
    </r>
    <r>
      <rPr>
        <sz val="11"/>
        <color theme="1"/>
        <rFont val="Times New Roman"/>
        <family val="1"/>
      </rPr>
      <t>      A list of third parties that are network-connected and process, store or transmit sensitive or critical insurer data, is maintained.</t>
    </r>
  </si>
  <si>
    <r>
      <t>·</t>
    </r>
    <r>
      <rPr>
        <sz val="11"/>
        <color theme="1"/>
        <rFont val="Times New Roman"/>
        <family val="1"/>
      </rPr>
      <t>      A termination/exit strategy has been established for third parties that are network-connected and process, store or transmit sensitive or critical insurer data.</t>
    </r>
  </si>
  <si>
    <r>
      <t>·</t>
    </r>
    <r>
      <rPr>
        <sz val="11"/>
        <color theme="1"/>
        <rFont val="Times New Roman"/>
        <family val="1"/>
      </rPr>
      <t>       The cybersecurity assessments of third parties that are network-connected and process, store or transmit sensitive or critical insure data are updated and reviewed regularly.</t>
    </r>
  </si>
  <si>
    <r>
      <t>·</t>
    </r>
    <r>
      <rPr>
        <sz val="11"/>
        <color theme="1"/>
        <rFont val="Times New Roman"/>
        <family val="1"/>
      </rPr>
      <t>        </t>
    </r>
    <r>
      <rPr>
        <sz val="11"/>
        <color rgb="FF000000"/>
        <rFont val="Times New Roman"/>
        <family val="1"/>
      </rPr>
      <t>Monitoring of third parties that are network-connected and process, store or transmit sensitive or critical insurer data is scaled, in terms of depth and frequency, according to the risk of the third parties.</t>
    </r>
  </si>
  <si>
    <t>Grade</t>
  </si>
  <si>
    <t>Minimum Controls Principles expected to be achieved</t>
  </si>
  <si>
    <t>Baseline control principles</t>
  </si>
  <si>
    <t xml:space="preserve">Intermediate grade </t>
  </si>
  <si>
    <t>Baseline control principles and Intermediate control principles</t>
  </si>
  <si>
    <t>Baseline control principles, Intermediate control principles and Advanced control principles</t>
  </si>
  <si>
    <t>Instructions for completing the Cybersecurity Maturity Assessment Template</t>
  </si>
  <si>
    <t xml:space="preserve">The overall inherent risk rating of an insurer is mapped to the minimum control principles applicable to the insurer as shown in the table below. </t>
  </si>
  <si>
    <t xml:space="preserve">Insurer's overall Inherent Risk Rating </t>
  </si>
  <si>
    <t xml:space="preserve">Please fill in Domains 1 to 7 worksheets by selecting the following denotations: “Y”, “AC”, “RA”, “N” and “NA” for each and every control principle with respect to all the components of the 7 Domains to indicate the extent of the insurer's fulfulment of the control principles.  </t>
  </si>
  <si>
    <t xml:space="preserve">Denotation </t>
  </si>
  <si>
    <r>
      <rPr>
        <sz val="12"/>
        <rFont val="Calibri"/>
        <family val="2"/>
      </rPr>
      <t>Once point 4 above is completed, a percentage for each and every control principle fulfilled by the insurer will be automatically calculated and shown in the "</t>
    </r>
    <r>
      <rPr>
        <u/>
        <sz val="12"/>
        <color rgb="FF0000FF"/>
        <rFont val="Calibri"/>
        <family val="2"/>
      </rPr>
      <t>Summary</t>
    </r>
    <r>
      <rPr>
        <sz val="12"/>
        <rFont val="Calibri"/>
        <family val="2"/>
      </rPr>
      <t>" tab.</t>
    </r>
  </si>
  <si>
    <t>CYBERSECURITY MATURITY ASSESSMENT SIGN-OFF FORM</t>
  </si>
  <si>
    <t>This form should be signed and submitted together with a completed cybersecurity maturity assessment template.</t>
  </si>
  <si>
    <t>Name of Authorized Insurer:</t>
  </si>
  <si>
    <t>Contact Person</t>
    <phoneticPr fontId="1" type="noConversion"/>
  </si>
  <si>
    <t>Name:</t>
  </si>
  <si>
    <t>Department:</t>
  </si>
  <si>
    <t>Post / Title:</t>
  </si>
  <si>
    <t>Telephone:</t>
  </si>
  <si>
    <t>Email:</t>
  </si>
  <si>
    <t>Part 1A - To be completed by the Assessor</t>
  </si>
  <si>
    <t>Part 1B - To be completed by the Validator (if applicable)</t>
  </si>
  <si>
    <t xml:space="preserve">
</t>
    <phoneticPr fontId="1" type="noConversion"/>
  </si>
  <si>
    <t>The enclosed Cybersecurity Maturity Assessment of the abovenamed insurer (the “Assessment”) is completed by me.  I confirm to the best of my knowledge and belief that: 
(i) The Assessment is completed in accordance with the Guideline on Cybersecurity (GL20) (December 2024) issued by the Insurance Authority; and
(ii) The Assessment objectively reflects the maturity level of the abovenamed insurer.</t>
  </si>
  <si>
    <t>The enclosed Cybersecurity Maturity Assessment of the abovenamed insurer (the “Assessment”) is validated by me. I confirm to the best of my knowledge and belief that: 
(i) The Assessment is completed in accordance with the Guideline on Cybersecurity (GL20) (December 2024) issued by the Insurance Authority; and 
(ii) The Assessment objectively reflects the maturity level of the abovenamed insurer.</t>
  </si>
  <si>
    <t>Full Name:</t>
  </si>
  <si>
    <t>Company:</t>
  </si>
  <si>
    <t>E-mail:</t>
  </si>
  <si>
    <t>Qualification:</t>
  </si>
  <si>
    <t>Certificate No.:</t>
  </si>
  <si>
    <t>Date:</t>
  </si>
  <si>
    <t>Signature:</t>
  </si>
  <si>
    <r>
      <t>Part 2 - To be completed by the Chief Executive (CE) or Senior Executive</t>
    </r>
    <r>
      <rPr>
        <b/>
        <u/>
        <vertAlign val="superscript"/>
        <sz val="14"/>
        <rFont val="Calibri"/>
        <family val="2"/>
      </rPr>
      <t>1</t>
    </r>
    <r>
      <rPr>
        <b/>
        <u/>
        <sz val="14"/>
        <rFont val="Calibri"/>
        <family val="2"/>
      </rPr>
      <t xml:space="preserve"> of the abovenamed insurer</t>
    </r>
  </si>
  <si>
    <r>
      <t>I, the CE or Senior Executive</t>
    </r>
    <r>
      <rPr>
        <vertAlign val="superscript"/>
        <sz val="14"/>
        <rFont val="Calibri"/>
        <family val="2"/>
      </rPr>
      <t>#</t>
    </r>
    <r>
      <rPr>
        <sz val="14"/>
        <rFont val="Calibri"/>
        <family val="2"/>
      </rPr>
      <t xml:space="preserve"> of the abovenamed insurer, hereby confirm that:
(i) Adequate management oversight is put in place to ensure that the processes and procedures for completing cybersecurity maturity assessments are carried out in accordance with the Guideline on Cybersecurity (GL20) (December 2024) issued by the Insurance Authority; and
(ii) The senior management acknowledges and agrees with the enclosed Cybersecurity Maturity Assessment and the gaps in control principles as identified therein. The senior management will ensure that an appropriate improvement/remedial plan is executed to adequately address all the gaps in control principles identified.</t>
    </r>
  </si>
  <si>
    <r>
      <rPr>
        <vertAlign val="superscript"/>
        <sz val="11"/>
        <rFont val="Calibri"/>
        <family val="2"/>
      </rPr>
      <t>1</t>
    </r>
    <r>
      <rPr>
        <sz val="11"/>
        <rFont val="Calibri"/>
        <family val="2"/>
      </rPr>
      <t>: Senior Executive of an insurer refers to key persons in control functions of the insurer (e.g. internal audit, compliance or risk management)</t>
    </r>
  </si>
  <si>
    <t># Delete where appropriate</t>
  </si>
  <si>
    <t xml:space="preserve">Qualifications </t>
  </si>
  <si>
    <t>ISACA’s Certified Information Systems Auditor (CISA)</t>
  </si>
  <si>
    <t>(ISC)2’s Certified Information Systems Security Professional (CISSP)</t>
  </si>
  <si>
    <t>ISACA’s Certified Information Security Manager (CISM)</t>
  </si>
  <si>
    <t>ISACA’s Certified in Risk and Information Systems Control (CRISC)</t>
  </si>
  <si>
    <t>ISACA’s Cybersecurity Fundamentals Certificate (CSX-F)</t>
  </si>
  <si>
    <t>China Information Technology Security Evaluation Centre’s Certified Information Security Professional – Hong Kong (CISP-HK)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</si>
</sst>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 #,##0_-;_-* &quot;-&quot;??_-;_-@_-"/>
    <numFmt numFmtId="166" formatCode="0;0;0"/>
  </numFmts>
  <fonts count="66">
    <font>
      <sz val="11"/>
      <color theme="1"/>
      <name val="Calibri"/>
      <family val="2"/>
      <scheme val="minor"/>
    </font>
    <font>
      <sz val="11"/>
      <color theme="1"/>
      <name val="Calibri"/>
      <family val="2"/>
      <scheme val="minor"/>
    </font>
    <font>
      <sz val="12"/>
      <color theme="1"/>
      <name val="Calibri"/>
      <family val="2"/>
    </font>
    <font>
      <b/>
      <sz val="12"/>
      <color theme="1"/>
      <name val="Calibri"/>
      <family val="2"/>
    </font>
    <font>
      <b/>
      <sz val="11"/>
      <color theme="1"/>
      <name val="Calibri"/>
      <family val="2"/>
    </font>
    <font>
      <sz val="11"/>
      <color theme="1"/>
      <name val="Calibri"/>
      <family val="2"/>
    </font>
    <font>
      <sz val="9"/>
      <name val="Calibri"/>
      <family val="3"/>
      <charset val="136"/>
      <scheme val="minor"/>
    </font>
    <font>
      <b/>
      <sz val="11"/>
      <color theme="0"/>
      <name val="Calibri"/>
      <family val="2"/>
    </font>
    <font>
      <sz val="11"/>
      <color rgb="FF000000"/>
      <name val="Calibri"/>
      <family val="2"/>
    </font>
    <font>
      <b/>
      <sz val="18"/>
      <color theme="1"/>
      <name val="Calibri"/>
      <family val="2"/>
    </font>
    <font>
      <sz val="11"/>
      <name val="Calibri"/>
      <family val="2"/>
    </font>
    <font>
      <b/>
      <sz val="12"/>
      <color rgb="FFFFFFFF"/>
      <name val="Calibri"/>
      <family val="2"/>
    </font>
    <font>
      <u/>
      <sz val="11"/>
      <color theme="10"/>
      <name val="Calibri"/>
      <family val="2"/>
      <scheme val="minor"/>
    </font>
    <font>
      <b/>
      <sz val="18"/>
      <color theme="7" tint="-0.249977111117893"/>
      <name val="Calibri"/>
      <family val="2"/>
    </font>
    <font>
      <sz val="11"/>
      <color theme="7" tint="-0.249977111117893"/>
      <name val="Calibri"/>
      <family val="2"/>
    </font>
    <font>
      <b/>
      <sz val="11"/>
      <color theme="7" tint="-0.249977111117893"/>
      <name val="Calibri"/>
      <family val="2"/>
    </font>
    <font>
      <b/>
      <sz val="11"/>
      <color theme="4" tint="-0.249977111117893"/>
      <name val="Calibri"/>
      <family val="2"/>
    </font>
    <font>
      <b/>
      <sz val="12"/>
      <color theme="1"/>
      <name val="Times New Roman"/>
      <family val="1"/>
    </font>
    <font>
      <b/>
      <sz val="10"/>
      <color theme="1"/>
      <name val="Times New Roman"/>
      <family val="1"/>
    </font>
    <font>
      <sz val="10"/>
      <color theme="1"/>
      <name val="Times New Roman"/>
      <family val="1"/>
    </font>
    <font>
      <sz val="10"/>
      <color rgb="FF000000"/>
      <name val="Arial"/>
      <family val="2"/>
    </font>
    <font>
      <sz val="11"/>
      <color theme="1"/>
      <name val="Times New Roman"/>
      <family val="1"/>
    </font>
    <font>
      <sz val="11"/>
      <color theme="0" tint="-0.249977111117893"/>
      <name val="Calibri"/>
      <family val="2"/>
    </font>
    <font>
      <sz val="10"/>
      <color rgb="FF000000"/>
      <name val="Times New Roman"/>
      <family val="1"/>
    </font>
    <font>
      <b/>
      <sz val="11"/>
      <name val="Calibri"/>
      <family val="2"/>
    </font>
    <font>
      <b/>
      <sz val="12"/>
      <color theme="0"/>
      <name val="Calibri"/>
      <family val="2"/>
    </font>
    <font>
      <b/>
      <u/>
      <sz val="11"/>
      <color theme="1"/>
      <name val="Times New Roman"/>
      <family val="1"/>
    </font>
    <font>
      <sz val="11"/>
      <color theme="1"/>
      <name val="Symbol"/>
      <family val="1"/>
      <charset val="2"/>
    </font>
    <font>
      <b/>
      <sz val="20"/>
      <color theme="1"/>
      <name val="Calibri"/>
      <family val="2"/>
    </font>
    <font>
      <sz val="20"/>
      <color theme="1"/>
      <name val="Calibri"/>
      <family val="2"/>
    </font>
    <font>
      <sz val="12"/>
      <color theme="1"/>
      <name val="Calibri"/>
      <family val="2"/>
      <scheme val="minor"/>
    </font>
    <font>
      <sz val="11"/>
      <color rgb="FF000000"/>
      <name val="Times New Roman"/>
      <family val="1"/>
    </font>
    <font>
      <sz val="11"/>
      <color rgb="FF000000"/>
      <name val="Symbol"/>
      <family val="1"/>
      <charset val="2"/>
    </font>
    <font>
      <sz val="11"/>
      <color rgb="FF000000"/>
      <name val="Arial"/>
      <family val="2"/>
    </font>
    <font>
      <sz val="11"/>
      <color theme="1"/>
      <name val="Arial"/>
      <family val="2"/>
    </font>
    <font>
      <u/>
      <sz val="12"/>
      <color rgb="FF0000FF"/>
      <name val="Calibri"/>
      <family val="2"/>
    </font>
    <font>
      <b/>
      <u/>
      <sz val="12"/>
      <color theme="1"/>
      <name val="Calibri"/>
      <family val="2"/>
    </font>
    <font>
      <u/>
      <sz val="12"/>
      <color theme="10"/>
      <name val="Calibri"/>
      <family val="2"/>
    </font>
    <font>
      <sz val="12"/>
      <name val="Calibri"/>
      <family val="2"/>
    </font>
    <font>
      <b/>
      <sz val="12"/>
      <color theme="0"/>
      <name val="Calibri"/>
      <family val="2"/>
      <scheme val="minor"/>
    </font>
    <font>
      <b/>
      <sz val="12"/>
      <color theme="1"/>
      <name val="Calibri"/>
      <family val="2"/>
      <scheme val="minor"/>
    </font>
    <font>
      <sz val="11"/>
      <color theme="1"/>
      <name val="Times New Roman"/>
      <family val="1"/>
      <charset val="2"/>
    </font>
    <font>
      <sz val="12"/>
      <color theme="1"/>
      <name val="Symbol"/>
      <family val="1"/>
      <charset val="2"/>
    </font>
    <font>
      <b/>
      <sz val="20"/>
      <color theme="1"/>
      <name val="Calibri"/>
      <family val="2"/>
      <scheme val="minor"/>
    </font>
    <font>
      <sz val="11"/>
      <color theme="9" tint="-0.249977111117893"/>
      <name val="Calibri"/>
      <family val="2"/>
    </font>
    <font>
      <sz val="11"/>
      <color rgb="FF00B050"/>
      <name val="Calibri"/>
      <family val="2"/>
    </font>
    <font>
      <sz val="11"/>
      <color rgb="FFFF0000"/>
      <name val="Calibri"/>
      <family val="2"/>
    </font>
    <font>
      <b/>
      <u/>
      <sz val="20"/>
      <color theme="1"/>
      <name val="Calibri"/>
      <family val="2"/>
    </font>
    <font>
      <sz val="12"/>
      <color theme="1"/>
      <name val="Times New Roman"/>
      <family val="1"/>
    </font>
    <font>
      <sz val="12"/>
      <color theme="0" tint="-0.249977111117893"/>
      <name val="Calibri"/>
      <family val="2"/>
    </font>
    <font>
      <b/>
      <sz val="18"/>
      <name val="Times New Roman"/>
      <family val="1"/>
    </font>
    <font>
      <b/>
      <sz val="14"/>
      <name val="Calibri"/>
      <family val="2"/>
    </font>
    <font>
      <sz val="14"/>
      <name val="Calibri"/>
      <family val="2"/>
    </font>
    <font>
      <b/>
      <u/>
      <sz val="14"/>
      <name val="Calibri"/>
      <family val="2"/>
    </font>
    <font>
      <b/>
      <sz val="11"/>
      <color theme="0" tint="-0.249977111117893"/>
      <name val="Times New Roman"/>
      <family val="1"/>
    </font>
    <font>
      <b/>
      <sz val="14"/>
      <name val="Times New Roman"/>
      <family val="1"/>
    </font>
    <font>
      <sz val="11"/>
      <name val="Times New Roman"/>
      <family val="1"/>
    </font>
    <font>
      <sz val="11"/>
      <color theme="0" tint="-0.249977111117893"/>
      <name val="Times New Roman"/>
      <family val="1"/>
    </font>
    <font>
      <sz val="14"/>
      <color theme="1"/>
      <name val="Calibri"/>
      <family val="2"/>
    </font>
    <font>
      <b/>
      <u/>
      <vertAlign val="superscript"/>
      <sz val="14"/>
      <name val="Calibri"/>
      <family val="2"/>
    </font>
    <font>
      <sz val="10"/>
      <name val="Arial"/>
      <family val="2"/>
    </font>
    <font>
      <vertAlign val="superscript"/>
      <sz val="14"/>
      <name val="Calibri"/>
      <family val="2"/>
    </font>
    <font>
      <vertAlign val="superscript"/>
      <sz val="11"/>
      <name val="Calibri"/>
      <family val="2"/>
    </font>
    <font>
      <b/>
      <u/>
      <sz val="14"/>
      <name val="Times New Roman"/>
      <family val="1"/>
    </font>
    <font>
      <sz val="11"/>
      <color theme="0" tint="-0.249977111117893"/>
      <name val="Calibri"/>
      <family val="2"/>
      <scheme val="minor"/>
    </font>
    <font>
      <b/>
      <sz val="11"/>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rgb="FF00B050"/>
        <bgColor indexed="64"/>
      </patternFill>
    </fill>
    <fill>
      <patternFill patternType="solid">
        <fgColor rgb="FFFF0000"/>
        <bgColor indexed="64"/>
      </patternFill>
    </fill>
    <fill>
      <patternFill patternType="solid">
        <fgColor theme="0" tint="-0.499984740745262"/>
        <bgColor indexed="64"/>
      </patternFill>
    </fill>
    <fill>
      <patternFill patternType="solid">
        <fgColor rgb="FF808080"/>
        <bgColor indexed="64"/>
      </patternFill>
    </fill>
    <fill>
      <patternFill patternType="solid">
        <fgColor rgb="FFE4DFEC"/>
        <bgColor indexed="64"/>
      </patternFill>
    </fill>
  </fills>
  <borders count="4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ck">
        <color indexed="64"/>
      </left>
      <right style="thick">
        <color indexed="64"/>
      </right>
      <top/>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style="thick">
        <color indexed="64"/>
      </top>
      <bottom style="thick">
        <color indexed="64"/>
      </bottom>
      <diagonal/>
    </border>
    <border>
      <left style="thick">
        <color indexed="64"/>
      </left>
      <right/>
      <top/>
      <bottom style="thick">
        <color indexed="64"/>
      </bottom>
      <diagonal/>
    </border>
    <border>
      <left style="thick">
        <color indexed="64"/>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ck">
        <color indexed="64"/>
      </left>
      <right/>
      <top/>
      <bottom/>
      <diagonal/>
    </border>
    <border>
      <left style="medium">
        <color indexed="64"/>
      </left>
      <right style="thick">
        <color indexed="64"/>
      </right>
      <top/>
      <bottom/>
      <diagonal/>
    </border>
    <border>
      <left style="medium">
        <color indexed="64"/>
      </left>
      <right style="thick">
        <color indexed="64"/>
      </right>
      <top style="thick">
        <color indexed="64"/>
      </top>
      <bottom/>
      <diagonal/>
    </border>
    <border>
      <left/>
      <right/>
      <top/>
      <bottom style="thick">
        <color indexed="64"/>
      </bottom>
      <diagonal/>
    </border>
    <border>
      <left/>
      <right style="thick">
        <color indexed="64"/>
      </right>
      <top/>
      <bottom style="thick">
        <color indexed="64"/>
      </bottom>
      <diagonal/>
    </border>
    <border>
      <left/>
      <right style="medium">
        <color indexed="64"/>
      </right>
      <top style="hair">
        <color indexed="64"/>
      </top>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12" fillId="0" borderId="0" applyNumberFormat="0" applyFill="0" applyBorder="0" applyAlignment="0" applyProtection="0"/>
    <xf numFmtId="164" fontId="1" fillId="0" borderId="0" applyFont="0" applyFill="0" applyBorder="0" applyAlignment="0" applyProtection="0">
      <alignment vertical="center"/>
    </xf>
  </cellStyleXfs>
  <cellXfs count="373">
    <xf numFmtId="0" fontId="0" fillId="0" borderId="0" xfId="0"/>
    <xf numFmtId="165" fontId="14" fillId="2" borderId="14" xfId="3" applyNumberFormat="1" applyFont="1" applyFill="1" applyBorder="1" applyAlignment="1" applyProtection="1">
      <alignment horizontal="center" vertical="center" wrapText="1"/>
    </xf>
    <xf numFmtId="165" fontId="14" fillId="2" borderId="16" xfId="3" applyNumberFormat="1" applyFont="1" applyFill="1" applyBorder="1" applyAlignment="1" applyProtection="1">
      <alignment horizontal="center" vertical="center" wrapText="1"/>
    </xf>
    <xf numFmtId="165" fontId="14" fillId="2" borderId="18" xfId="3" applyNumberFormat="1" applyFont="1" applyFill="1" applyBorder="1" applyAlignment="1" applyProtection="1">
      <alignment horizontal="center" vertical="center" wrapText="1"/>
    </xf>
    <xf numFmtId="165" fontId="14" fillId="5" borderId="14" xfId="3" applyNumberFormat="1" applyFont="1" applyFill="1" applyBorder="1" applyAlignment="1" applyProtection="1">
      <alignment horizontal="center" vertical="center" wrapText="1"/>
    </xf>
    <xf numFmtId="165" fontId="14" fillId="5" borderId="16" xfId="3" applyNumberFormat="1" applyFont="1" applyFill="1" applyBorder="1" applyAlignment="1" applyProtection="1">
      <alignment horizontal="center" vertical="center" wrapText="1"/>
    </xf>
    <xf numFmtId="165" fontId="14" fillId="5" borderId="18" xfId="3" applyNumberFormat="1" applyFont="1" applyFill="1" applyBorder="1" applyAlignment="1" applyProtection="1">
      <alignment horizontal="center" vertical="center" wrapText="1"/>
    </xf>
    <xf numFmtId="165" fontId="14" fillId="0" borderId="14" xfId="3" applyNumberFormat="1" applyFont="1" applyFill="1" applyBorder="1" applyAlignment="1" applyProtection="1">
      <alignment horizontal="center" vertical="center" wrapText="1"/>
    </xf>
    <xf numFmtId="165" fontId="14" fillId="0" borderId="16" xfId="3" applyNumberFormat="1" applyFont="1" applyFill="1" applyBorder="1" applyAlignment="1" applyProtection="1">
      <alignment horizontal="center" vertical="center" wrapText="1"/>
    </xf>
    <xf numFmtId="165" fontId="14" fillId="0" borderId="18" xfId="3" applyNumberFormat="1" applyFont="1" applyFill="1" applyBorder="1" applyAlignment="1" applyProtection="1">
      <alignment horizontal="center" vertical="center" wrapText="1"/>
    </xf>
    <xf numFmtId="0" fontId="18" fillId="0" borderId="25" xfId="0" applyFont="1" applyBorder="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18" fillId="0" borderId="34"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protection locked="0"/>
    </xf>
    <xf numFmtId="0" fontId="18" fillId="0" borderId="34" xfId="0" applyFont="1" applyBorder="1" applyAlignment="1" applyProtection="1">
      <alignment horizontal="center" vertical="center"/>
      <protection locked="0"/>
    </xf>
    <xf numFmtId="0" fontId="20" fillId="0" borderId="25" xfId="0" applyFont="1" applyBorder="1" applyAlignment="1" applyProtection="1">
      <alignment vertical="center" wrapText="1"/>
      <protection locked="0"/>
    </xf>
    <xf numFmtId="0" fontId="20" fillId="0" borderId="34" xfId="0" applyFont="1" applyBorder="1" applyAlignment="1" applyProtection="1">
      <alignment vertical="center" wrapText="1"/>
      <protection locked="0"/>
    </xf>
    <xf numFmtId="0" fontId="10" fillId="0" borderId="33" xfId="0" applyFont="1" applyBorder="1" applyAlignment="1" applyProtection="1">
      <alignment horizontal="center" vertical="center" wrapText="1"/>
      <protection locked="0"/>
    </xf>
    <xf numFmtId="0" fontId="19" fillId="0" borderId="25" xfId="0" applyFont="1" applyBorder="1" applyAlignment="1" applyProtection="1">
      <alignment horizontal="justify" vertical="center" wrapText="1"/>
      <protection locked="0"/>
    </xf>
    <xf numFmtId="0" fontId="23" fillId="0" borderId="25" xfId="0" applyFont="1" applyBorder="1" applyAlignment="1" applyProtection="1">
      <alignment horizontal="justify" vertical="center" wrapText="1"/>
      <protection locked="0"/>
    </xf>
    <xf numFmtId="0" fontId="23" fillId="0" borderId="34" xfId="0" applyFont="1" applyBorder="1" applyAlignment="1" applyProtection="1">
      <alignment horizontal="justify" vertical="center" wrapText="1"/>
      <protection locked="0"/>
    </xf>
    <xf numFmtId="0" fontId="8" fillId="0" borderId="25"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33" fillId="0" borderId="25" xfId="0" applyFont="1" applyBorder="1" applyAlignment="1" applyProtection="1">
      <alignment horizontal="center" vertical="center" wrapText="1"/>
      <protection locked="0"/>
    </xf>
    <xf numFmtId="0" fontId="33" fillId="0" borderId="34" xfId="0" applyFont="1" applyBorder="1" applyAlignment="1" applyProtection="1">
      <alignment horizontal="center" vertical="center" wrapText="1"/>
      <protection locked="0"/>
    </xf>
    <xf numFmtId="0" fontId="34" fillId="0" borderId="25"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34" xfId="0" applyFont="1" applyBorder="1" applyAlignment="1" applyProtection="1">
      <alignment horizontal="center" vertical="center" wrapText="1"/>
      <protection locked="0"/>
    </xf>
    <xf numFmtId="0" fontId="3" fillId="0" borderId="0" xfId="0" applyFont="1" applyAlignment="1">
      <alignment horizontal="right" vertical="top"/>
    </xf>
    <xf numFmtId="0" fontId="2" fillId="0" borderId="0" xfId="0" applyFont="1" applyAlignment="1">
      <alignment horizontal="right" vertical="top"/>
    </xf>
    <xf numFmtId="0" fontId="2" fillId="0" borderId="0" xfId="0" applyFont="1"/>
    <xf numFmtId="0" fontId="11" fillId="9" borderId="36" xfId="0" applyFont="1" applyFill="1" applyBorder="1" applyAlignment="1">
      <alignment horizontal="center" vertical="center" wrapText="1"/>
    </xf>
    <xf numFmtId="0" fontId="2" fillId="0" borderId="36" xfId="0" applyFont="1" applyBorder="1" applyAlignment="1">
      <alignment horizontal="center" vertical="center" wrapText="1"/>
    </xf>
    <xf numFmtId="0" fontId="4" fillId="0" borderId="37" xfId="0" applyFont="1" applyBorder="1" applyAlignment="1" applyProtection="1">
      <alignment horizontal="center" vertical="center" wrapText="1"/>
      <protection locked="0"/>
    </xf>
    <xf numFmtId="0" fontId="2" fillId="0" borderId="0" xfId="0" applyFont="1" applyAlignment="1">
      <alignment vertical="top" wrapText="1"/>
    </xf>
    <xf numFmtId="0" fontId="2" fillId="0" borderId="0" xfId="0" applyFont="1" applyAlignment="1">
      <alignment horizontal="left" vertical="top" wrapText="1"/>
    </xf>
    <xf numFmtId="0" fontId="36" fillId="0" borderId="0" xfId="0" applyFont="1" applyAlignment="1">
      <alignment horizontal="center" vertical="center"/>
    </xf>
    <xf numFmtId="0" fontId="36" fillId="0" borderId="0" xfId="0" applyFont="1" applyAlignment="1">
      <alignment vertical="center"/>
    </xf>
    <xf numFmtId="0" fontId="2" fillId="0" borderId="0" xfId="0" applyFont="1" applyAlignment="1">
      <alignment vertical="top"/>
    </xf>
    <xf numFmtId="0" fontId="38" fillId="0" borderId="0" xfId="2" applyFont="1" applyFill="1" applyAlignment="1">
      <alignment vertical="top" wrapText="1"/>
    </xf>
    <xf numFmtId="0" fontId="37" fillId="0" borderId="0" xfId="2" applyFont="1" applyFill="1" applyAlignment="1">
      <alignment horizontal="center" vertical="top" wrapText="1"/>
    </xf>
    <xf numFmtId="0" fontId="25" fillId="9" borderId="36" xfId="0" applyFont="1" applyFill="1" applyBorder="1" applyAlignment="1">
      <alignment horizontal="center" vertical="center" wrapText="1"/>
    </xf>
    <xf numFmtId="0" fontId="3" fillId="0" borderId="36" xfId="0" applyFont="1" applyBorder="1" applyAlignment="1">
      <alignment horizontal="center" vertical="center" wrapText="1"/>
    </xf>
    <xf numFmtId="0" fontId="2" fillId="0" borderId="0" xfId="0" quotePrefix="1" applyFont="1" applyAlignment="1">
      <alignment vertical="top" wrapText="1"/>
    </xf>
    <xf numFmtId="0" fontId="18" fillId="0" borderId="33" xfId="0" applyFont="1" applyBorder="1" applyAlignment="1" applyProtection="1">
      <alignment horizontal="center" vertical="center" wrapText="1"/>
      <protection locked="0"/>
    </xf>
    <xf numFmtId="0" fontId="19" fillId="0" borderId="34" xfId="0" applyFont="1" applyBorder="1" applyAlignment="1" applyProtection="1">
      <alignment horizontal="justify" vertical="center" wrapText="1"/>
      <protection locked="0"/>
    </xf>
    <xf numFmtId="0" fontId="10" fillId="0" borderId="31"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33" fillId="0" borderId="26" xfId="0" applyFont="1" applyBorder="1" applyAlignment="1" applyProtection="1">
      <alignment horizontal="center" vertical="center" wrapText="1"/>
      <protection locked="0"/>
    </xf>
    <xf numFmtId="0" fontId="33" fillId="0" borderId="31" xfId="0" applyFont="1" applyBorder="1" applyAlignment="1" applyProtection="1">
      <alignment horizontal="center" vertical="center" wrapText="1"/>
      <protection locked="0"/>
    </xf>
    <xf numFmtId="0" fontId="33" fillId="0" borderId="29" xfId="0" applyFont="1" applyBorder="1" applyAlignment="1" applyProtection="1">
      <alignment horizontal="center" vertical="center" wrapText="1"/>
      <protection locked="0"/>
    </xf>
    <xf numFmtId="0" fontId="33" fillId="0" borderId="33"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20" fillId="0" borderId="33" xfId="0" applyFont="1" applyBorder="1" applyAlignment="1" applyProtection="1">
      <alignment vertical="center" wrapText="1"/>
      <protection locked="0"/>
    </xf>
    <xf numFmtId="0" fontId="19" fillId="0" borderId="33" xfId="0" applyFont="1" applyBorder="1" applyAlignment="1" applyProtection="1">
      <alignment horizontal="justify" vertical="center" wrapText="1"/>
      <protection locked="0"/>
    </xf>
    <xf numFmtId="0" fontId="19" fillId="0" borderId="31" xfId="0" applyFont="1" applyBorder="1" applyAlignment="1" applyProtection="1">
      <alignment horizontal="justify" vertical="center" wrapText="1"/>
      <protection locked="0"/>
    </xf>
    <xf numFmtId="0" fontId="18" fillId="0" borderId="33"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165" fontId="14" fillId="0" borderId="44" xfId="3" applyNumberFormat="1" applyFont="1" applyFill="1" applyBorder="1" applyAlignment="1" applyProtection="1">
      <alignment horizontal="center" vertical="center" wrapText="1"/>
    </xf>
    <xf numFmtId="165" fontId="14" fillId="0" borderId="17" xfId="3" applyNumberFormat="1" applyFont="1" applyFill="1" applyBorder="1" applyAlignment="1" applyProtection="1">
      <alignment horizontal="center" vertical="center" wrapText="1"/>
    </xf>
    <xf numFmtId="165" fontId="14" fillId="5" borderId="37" xfId="3" applyNumberFormat="1" applyFont="1" applyFill="1" applyBorder="1" applyAlignment="1" applyProtection="1">
      <alignment horizontal="center" vertical="center" wrapText="1"/>
    </xf>
    <xf numFmtId="165" fontId="14" fillId="5" borderId="5" xfId="3" applyNumberFormat="1" applyFont="1" applyFill="1" applyBorder="1" applyAlignment="1" applyProtection="1">
      <alignment horizontal="center" vertical="center" wrapText="1"/>
    </xf>
    <xf numFmtId="0" fontId="18" fillId="0" borderId="31" xfId="0" applyFont="1" applyBorder="1" applyAlignment="1" applyProtection="1">
      <alignment horizontal="center" vertical="center"/>
      <protection locked="0"/>
    </xf>
    <xf numFmtId="0" fontId="33" fillId="0" borderId="0" xfId="0" applyFont="1" applyAlignment="1" applyProtection="1">
      <alignment horizontal="center" vertical="center" wrapText="1"/>
      <protection locked="0"/>
    </xf>
    <xf numFmtId="0" fontId="33" fillId="0" borderId="39" xfId="0" applyFont="1" applyBorder="1" applyAlignment="1" applyProtection="1">
      <alignment horizontal="center" vertical="center" wrapText="1"/>
      <protection locked="0"/>
    </xf>
    <xf numFmtId="0" fontId="5" fillId="2" borderId="0" xfId="0" applyFont="1" applyFill="1" applyAlignment="1">
      <alignment vertical="center"/>
    </xf>
    <xf numFmtId="0" fontId="5" fillId="4" borderId="19" xfId="0" applyFont="1" applyFill="1" applyBorder="1" applyAlignment="1">
      <alignment horizontal="center" vertical="center"/>
    </xf>
    <xf numFmtId="0" fontId="5" fillId="4" borderId="0" xfId="0" applyFont="1" applyFill="1" applyAlignment="1">
      <alignment horizontal="center" vertical="center"/>
    </xf>
    <xf numFmtId="0" fontId="7" fillId="6" borderId="20"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5" fillId="4" borderId="8" xfId="0" applyFont="1" applyFill="1" applyBorder="1" applyAlignment="1">
      <alignment horizontal="center" vertical="center"/>
    </xf>
    <xf numFmtId="0" fontId="16" fillId="2" borderId="23" xfId="0" applyFont="1" applyFill="1" applyBorder="1" applyAlignment="1">
      <alignment horizontal="center" vertical="center" wrapText="1"/>
    </xf>
    <xf numFmtId="0" fontId="22" fillId="4" borderId="0" xfId="0" applyFont="1" applyFill="1" applyAlignment="1">
      <alignment horizontal="center" vertical="center"/>
    </xf>
    <xf numFmtId="0" fontId="5" fillId="4" borderId="19" xfId="0" applyFont="1" applyFill="1" applyBorder="1" applyAlignment="1">
      <alignment vertical="center"/>
    </xf>
    <xf numFmtId="0" fontId="5" fillId="4" borderId="8" xfId="0" applyFont="1" applyFill="1" applyBorder="1" applyAlignment="1">
      <alignment vertical="center"/>
    </xf>
    <xf numFmtId="0" fontId="7" fillId="3" borderId="5"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5" fillId="2" borderId="14" xfId="0" applyFont="1" applyFill="1" applyBorder="1" applyAlignment="1">
      <alignment horizontal="center" vertical="center" wrapText="1"/>
    </xf>
    <xf numFmtId="9" fontId="15" fillId="2" borderId="14" xfId="1" applyFont="1" applyFill="1" applyBorder="1" applyAlignment="1" applyProtection="1">
      <alignment horizontal="center" vertical="center" wrapText="1"/>
    </xf>
    <xf numFmtId="0" fontId="14" fillId="2" borderId="0" xfId="0" quotePrefix="1" applyFont="1" applyFill="1" applyAlignment="1">
      <alignment vertical="center"/>
    </xf>
    <xf numFmtId="0" fontId="14" fillId="2" borderId="0" xfId="0" applyFont="1" applyFill="1" applyAlignment="1">
      <alignment vertical="center"/>
    </xf>
    <xf numFmtId="0" fontId="14" fillId="2" borderId="16" xfId="0" applyFont="1" applyFill="1" applyBorder="1" applyAlignment="1">
      <alignment horizontal="center" vertical="center" wrapText="1"/>
    </xf>
    <xf numFmtId="0" fontId="15" fillId="2" borderId="16" xfId="0" applyFont="1" applyFill="1" applyBorder="1" applyAlignment="1">
      <alignment horizontal="center" vertical="center" wrapText="1"/>
    </xf>
    <xf numFmtId="9" fontId="15" fillId="2" borderId="16" xfId="1" applyFont="1" applyFill="1" applyBorder="1" applyAlignment="1" applyProtection="1">
      <alignment horizontal="center" vertical="center" wrapText="1"/>
    </xf>
    <xf numFmtId="0" fontId="14" fillId="2" borderId="18" xfId="0" applyFont="1" applyFill="1" applyBorder="1" applyAlignment="1">
      <alignment horizontal="center" vertical="center" wrapText="1"/>
    </xf>
    <xf numFmtId="0" fontId="15" fillId="2" borderId="18" xfId="0" applyFont="1" applyFill="1" applyBorder="1" applyAlignment="1">
      <alignment horizontal="center" vertical="center" wrapText="1"/>
    </xf>
    <xf numFmtId="9" fontId="15" fillId="2" borderId="18" xfId="1" applyFont="1" applyFill="1" applyBorder="1" applyAlignment="1" applyProtection="1">
      <alignment horizontal="center" vertical="center" wrapText="1"/>
    </xf>
    <xf numFmtId="0" fontId="14" fillId="5" borderId="14" xfId="0" applyFont="1" applyFill="1" applyBorder="1" applyAlignment="1">
      <alignment horizontal="center" vertical="center" wrapText="1"/>
    </xf>
    <xf numFmtId="0" fontId="15" fillId="5" borderId="14" xfId="0" applyFont="1" applyFill="1" applyBorder="1" applyAlignment="1">
      <alignment horizontal="center" vertical="center" wrapText="1"/>
    </xf>
    <xf numFmtId="9" fontId="15" fillId="5" borderId="14" xfId="1" applyFont="1" applyFill="1" applyBorder="1" applyAlignment="1" applyProtection="1">
      <alignment horizontal="center" vertical="center" wrapText="1"/>
    </xf>
    <xf numFmtId="0" fontId="14" fillId="5" borderId="16" xfId="0" applyFont="1" applyFill="1" applyBorder="1" applyAlignment="1">
      <alignment horizontal="center" vertical="center" wrapText="1"/>
    </xf>
    <xf numFmtId="0" fontId="15" fillId="5" borderId="16" xfId="0" applyFont="1" applyFill="1" applyBorder="1" applyAlignment="1">
      <alignment horizontal="center" vertical="center" wrapText="1"/>
    </xf>
    <xf numFmtId="9" fontId="15" fillId="5" borderId="16" xfId="1" applyFont="1" applyFill="1" applyBorder="1" applyAlignment="1" applyProtection="1">
      <alignment horizontal="center" vertical="center" wrapText="1"/>
    </xf>
    <xf numFmtId="0" fontId="14" fillId="5" borderId="18" xfId="0" applyFont="1" applyFill="1" applyBorder="1" applyAlignment="1">
      <alignment horizontal="center" vertical="center" wrapText="1"/>
    </xf>
    <xf numFmtId="0" fontId="15" fillId="5" borderId="18" xfId="0" applyFont="1" applyFill="1" applyBorder="1" applyAlignment="1">
      <alignment horizontal="center" vertical="center" wrapText="1"/>
    </xf>
    <xf numFmtId="9" fontId="15" fillId="5" borderId="18" xfId="1" applyFont="1" applyFill="1" applyBorder="1" applyAlignment="1" applyProtection="1">
      <alignment horizontal="center" vertical="center" wrapText="1"/>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14" fillId="4" borderId="6" xfId="0" applyFont="1" applyFill="1" applyBorder="1" applyAlignment="1">
      <alignment vertical="center" wrapText="1"/>
    </xf>
    <xf numFmtId="0" fontId="14" fillId="11" borderId="14" xfId="0" applyFont="1" applyFill="1" applyBorder="1" applyAlignment="1">
      <alignment horizontal="center" vertical="center" wrapText="1"/>
    </xf>
    <xf numFmtId="0" fontId="14" fillId="11" borderId="16" xfId="0" applyFont="1" applyFill="1" applyBorder="1" applyAlignment="1">
      <alignment horizontal="center" vertical="center" wrapText="1"/>
    </xf>
    <xf numFmtId="0" fontId="14" fillId="0" borderId="18" xfId="0" applyFont="1" applyBorder="1" applyAlignment="1">
      <alignment horizontal="center" vertical="center" wrapText="1"/>
    </xf>
    <xf numFmtId="0" fontId="5" fillId="4" borderId="7" xfId="0" applyFont="1" applyFill="1" applyBorder="1" applyAlignment="1">
      <alignment vertical="center"/>
    </xf>
    <xf numFmtId="0" fontId="15" fillId="0" borderId="14" xfId="0" applyFont="1" applyBorder="1" applyAlignment="1">
      <alignment horizontal="center" vertical="center" wrapText="1"/>
    </xf>
    <xf numFmtId="9" fontId="15" fillId="0" borderId="14" xfId="1" applyFont="1" applyFill="1" applyBorder="1" applyAlignment="1" applyProtection="1">
      <alignment horizontal="center" vertical="center" wrapText="1"/>
    </xf>
    <xf numFmtId="0" fontId="14" fillId="0" borderId="44" xfId="0" applyFont="1" applyBorder="1" applyAlignment="1">
      <alignment horizontal="center" vertical="center" wrapText="1"/>
    </xf>
    <xf numFmtId="0" fontId="15" fillId="0" borderId="44" xfId="0" applyFont="1" applyBorder="1" applyAlignment="1">
      <alignment horizontal="center" vertical="center" wrapText="1"/>
    </xf>
    <xf numFmtId="9" fontId="15" fillId="0" borderId="44" xfId="1" applyFont="1" applyFill="1" applyBorder="1" applyAlignment="1" applyProtection="1">
      <alignment horizontal="center" vertical="center" wrapText="1"/>
    </xf>
    <xf numFmtId="0" fontId="5" fillId="4" borderId="0" xfId="0" applyFont="1" applyFill="1" applyAlignment="1">
      <alignment vertical="center"/>
    </xf>
    <xf numFmtId="0" fontId="14" fillId="0" borderId="17" xfId="0" applyFont="1" applyBorder="1" applyAlignment="1">
      <alignment horizontal="center" vertical="center" wrapText="1"/>
    </xf>
    <xf numFmtId="0" fontId="14" fillId="5" borderId="5" xfId="0" applyFont="1" applyFill="1" applyBorder="1" applyAlignment="1">
      <alignment horizontal="center" vertical="center" wrapText="1"/>
    </xf>
    <xf numFmtId="0" fontId="15" fillId="5" borderId="37" xfId="0" applyFont="1" applyFill="1" applyBorder="1" applyAlignment="1">
      <alignment horizontal="center" vertical="center" wrapText="1"/>
    </xf>
    <xf numFmtId="9" fontId="15" fillId="5" borderId="37" xfId="1" applyFont="1" applyFill="1" applyBorder="1" applyAlignment="1" applyProtection="1">
      <alignment horizontal="center" vertical="center" wrapText="1"/>
    </xf>
    <xf numFmtId="0" fontId="14" fillId="4" borderId="24" xfId="0" applyFont="1" applyFill="1" applyBorder="1" applyAlignment="1">
      <alignment vertical="center" wrapText="1"/>
    </xf>
    <xf numFmtId="0" fontId="14" fillId="11" borderId="18" xfId="0" applyFont="1" applyFill="1" applyBorder="1" applyAlignment="1">
      <alignment horizontal="center" vertical="center" wrapText="1"/>
    </xf>
    <xf numFmtId="0" fontId="8" fillId="4" borderId="12" xfId="0" applyFont="1" applyFill="1" applyBorder="1" applyAlignment="1">
      <alignment vertical="center" wrapText="1"/>
    </xf>
    <xf numFmtId="0" fontId="8" fillId="4" borderId="0" xfId="0" applyFont="1" applyFill="1" applyAlignment="1">
      <alignment horizontal="center" vertical="center" wrapText="1"/>
    </xf>
    <xf numFmtId="0" fontId="7" fillId="7" borderId="20" xfId="0" applyFont="1" applyFill="1" applyBorder="1" applyAlignment="1">
      <alignment horizontal="center" vertical="center" wrapText="1"/>
    </xf>
    <xf numFmtId="0" fontId="7" fillId="7" borderId="21" xfId="0" applyFont="1" applyFill="1" applyBorder="1" applyAlignment="1">
      <alignment horizontal="center" vertical="center" wrapText="1"/>
    </xf>
    <xf numFmtId="0" fontId="46" fillId="2" borderId="0" xfId="0" applyFont="1" applyFill="1" applyAlignment="1">
      <alignment vertical="top"/>
    </xf>
    <xf numFmtId="0" fontId="7" fillId="8" borderId="22" xfId="0" applyFont="1" applyFill="1" applyBorder="1" applyAlignment="1">
      <alignment horizontal="center" vertical="center" wrapText="1"/>
    </xf>
    <xf numFmtId="166" fontId="7" fillId="8" borderId="23" xfId="0" applyNumberFormat="1" applyFont="1" applyFill="1" applyBorder="1" applyAlignment="1">
      <alignment horizontal="center" vertical="center" wrapText="1"/>
    </xf>
    <xf numFmtId="0" fontId="5" fillId="4" borderId="11" xfId="0" applyFont="1" applyFill="1" applyBorder="1" applyAlignment="1">
      <alignment horizontal="center" vertical="center"/>
    </xf>
    <xf numFmtId="0" fontId="8" fillId="4" borderId="24" xfId="0" applyFont="1" applyFill="1" applyBorder="1" applyAlignment="1">
      <alignment horizontal="center" vertical="center" wrapText="1"/>
    </xf>
    <xf numFmtId="0" fontId="5" fillId="4" borderId="5" xfId="0" applyFont="1" applyFill="1" applyBorder="1" applyAlignment="1">
      <alignment horizontal="center" vertical="center"/>
    </xf>
    <xf numFmtId="0" fontId="45" fillId="2" borderId="0" xfId="0" applyFont="1" applyFill="1" applyAlignment="1">
      <alignment vertical="top"/>
    </xf>
    <xf numFmtId="0" fontId="5" fillId="2" borderId="0" xfId="0" applyFont="1" applyFill="1" applyAlignment="1" applyProtection="1">
      <alignment vertical="center"/>
      <protection locked="0"/>
    </xf>
    <xf numFmtId="0" fontId="5" fillId="4" borderId="19" xfId="0" applyFont="1" applyFill="1" applyBorder="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4" fillId="2" borderId="0" xfId="0" applyFont="1" applyFill="1" applyAlignment="1" applyProtection="1">
      <alignment vertical="center"/>
      <protection locked="0"/>
    </xf>
    <xf numFmtId="0" fontId="46" fillId="2" borderId="0" xfId="0" applyFont="1" applyFill="1" applyAlignment="1" applyProtection="1">
      <alignment vertical="top"/>
      <protection locked="0"/>
    </xf>
    <xf numFmtId="0" fontId="45" fillId="2" borderId="0" xfId="0" applyFont="1" applyFill="1" applyAlignment="1" applyProtection="1">
      <alignment vertical="top"/>
      <protection locked="0"/>
    </xf>
    <xf numFmtId="0" fontId="9" fillId="2" borderId="0" xfId="0" applyFont="1" applyFill="1" applyAlignment="1" applyProtection="1">
      <alignment vertical="center"/>
      <protection locked="0"/>
    </xf>
    <xf numFmtId="0" fontId="5" fillId="2" borderId="0" xfId="0" applyFont="1" applyFill="1" applyAlignment="1" applyProtection="1">
      <alignment horizontal="left" vertical="center"/>
      <protection locked="0"/>
    </xf>
    <xf numFmtId="0" fontId="4" fillId="2" borderId="0" xfId="0" applyFont="1" applyFill="1" applyAlignment="1" applyProtection="1">
      <alignment vertical="center"/>
      <protection locked="0"/>
    </xf>
    <xf numFmtId="0" fontId="14" fillId="2" borderId="0" xfId="0" applyFont="1" applyFill="1" applyAlignment="1" applyProtection="1">
      <alignment vertical="top" wrapText="1"/>
      <protection locked="0"/>
    </xf>
    <xf numFmtId="0" fontId="10" fillId="2" borderId="0" xfId="0" applyFont="1" applyFill="1" applyAlignment="1" applyProtection="1">
      <alignment vertical="top" wrapText="1"/>
      <protection locked="0"/>
    </xf>
    <xf numFmtId="0" fontId="44" fillId="2" borderId="0" xfId="0" applyFont="1" applyFill="1" applyAlignment="1" applyProtection="1">
      <alignment vertical="top"/>
      <protection locked="0"/>
    </xf>
    <xf numFmtId="0" fontId="5" fillId="2" borderId="0" xfId="0" applyFont="1" applyFill="1" applyAlignment="1" applyProtection="1">
      <alignment vertical="top" wrapText="1"/>
      <protection locked="0"/>
    </xf>
    <xf numFmtId="0" fontId="5" fillId="2" borderId="0" xfId="0" applyFont="1" applyFill="1" applyAlignment="1" applyProtection="1">
      <alignment vertical="top"/>
      <protection locked="0"/>
    </xf>
    <xf numFmtId="0" fontId="2" fillId="0" borderId="0" xfId="0" applyFont="1" applyProtection="1">
      <protection locked="0"/>
    </xf>
    <xf numFmtId="0" fontId="0" fillId="0" borderId="0" xfId="0" applyProtection="1">
      <protection locked="0"/>
    </xf>
    <xf numFmtId="0" fontId="0" fillId="0" borderId="26" xfId="0" applyBorder="1" applyProtection="1">
      <protection locked="0"/>
    </xf>
    <xf numFmtId="0" fontId="10" fillId="0" borderId="26"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25" fillId="9" borderId="27" xfId="0" applyFont="1" applyFill="1" applyBorder="1" applyAlignment="1">
      <alignment vertical="center"/>
    </xf>
    <xf numFmtId="0" fontId="25" fillId="9" borderId="30" xfId="0" applyFont="1" applyFill="1" applyBorder="1" applyAlignment="1">
      <alignment vertical="center"/>
    </xf>
    <xf numFmtId="0" fontId="3" fillId="10" borderId="29" xfId="0" applyFont="1" applyFill="1" applyBorder="1" applyAlignment="1">
      <alignment vertical="center" wrapText="1"/>
    </xf>
    <xf numFmtId="0" fontId="28" fillId="0" borderId="25" xfId="0" applyFont="1" applyBorder="1" applyAlignment="1">
      <alignment horizontal="center" vertical="center" textRotation="90" wrapText="1"/>
    </xf>
    <xf numFmtId="0" fontId="27" fillId="0" borderId="25" xfId="0" applyFont="1" applyBorder="1" applyAlignment="1">
      <alignment horizontal="justify" vertical="center"/>
    </xf>
    <xf numFmtId="0" fontId="26" fillId="0" borderId="34" xfId="0" applyFont="1" applyBorder="1" applyAlignment="1">
      <alignment horizontal="left" vertical="top" wrapText="1"/>
    </xf>
    <xf numFmtId="0" fontId="26" fillId="0" borderId="25" xfId="0" applyFont="1" applyBorder="1" applyAlignment="1">
      <alignment vertical="top" wrapText="1"/>
    </xf>
    <xf numFmtId="0" fontId="27" fillId="0" borderId="34" xfId="0" applyFont="1" applyBorder="1" applyAlignment="1">
      <alignment horizontal="justify" vertical="center"/>
    </xf>
    <xf numFmtId="0" fontId="28" fillId="0" borderId="33" xfId="0" applyFont="1" applyBorder="1" applyAlignment="1">
      <alignment horizontal="center" vertical="center" textRotation="90" wrapText="1"/>
    </xf>
    <xf numFmtId="0" fontId="26" fillId="0" borderId="25" xfId="0" applyFont="1" applyBorder="1" applyAlignment="1">
      <alignment horizontal="left" vertical="top" wrapText="1"/>
    </xf>
    <xf numFmtId="0" fontId="28" fillId="0" borderId="34" xfId="0" applyFont="1" applyBorder="1" applyAlignment="1">
      <alignment horizontal="center" vertical="center" textRotation="90" wrapText="1"/>
    </xf>
    <xf numFmtId="0" fontId="26" fillId="0" borderId="31" xfId="0" applyFont="1" applyBorder="1" applyAlignment="1">
      <alignment horizontal="left" vertical="top" wrapText="1"/>
    </xf>
    <xf numFmtId="0" fontId="3" fillId="10" borderId="32" xfId="0" applyFont="1" applyFill="1" applyBorder="1" applyAlignment="1">
      <alignment horizontal="left" vertical="center" wrapText="1"/>
    </xf>
    <xf numFmtId="0" fontId="27" fillId="0" borderId="33" xfId="0" applyFont="1" applyBorder="1" applyAlignment="1">
      <alignment horizontal="justify" vertical="center"/>
    </xf>
    <xf numFmtId="0" fontId="27" fillId="0" borderId="25" xfId="0" applyFont="1" applyBorder="1" applyAlignment="1">
      <alignment vertical="center" wrapText="1"/>
    </xf>
    <xf numFmtId="0" fontId="3" fillId="10" borderId="32" xfId="0" applyFont="1" applyFill="1" applyBorder="1" applyAlignment="1">
      <alignment vertical="center" wrapText="1"/>
    </xf>
    <xf numFmtId="0" fontId="27" fillId="0" borderId="34" xfId="0" applyFont="1" applyBorder="1" applyAlignment="1">
      <alignment vertical="center" wrapText="1"/>
    </xf>
    <xf numFmtId="0" fontId="43" fillId="0" borderId="31" xfId="0" applyFont="1" applyBorder="1" applyAlignment="1">
      <alignment horizontal="center" vertical="center" textRotation="90" wrapText="1"/>
    </xf>
    <xf numFmtId="0" fontId="21" fillId="0" borderId="34" xfId="0" applyFont="1" applyBorder="1" applyAlignment="1">
      <alignment horizontal="left" vertical="top" wrapText="1"/>
    </xf>
    <xf numFmtId="0" fontId="26" fillId="0" borderId="33" xfId="0" applyFont="1" applyBorder="1" applyAlignment="1">
      <alignment vertical="top" wrapText="1"/>
    </xf>
    <xf numFmtId="0" fontId="21" fillId="0" borderId="26" xfId="0" applyFont="1" applyBorder="1" applyAlignment="1">
      <alignment horizontal="center"/>
    </xf>
    <xf numFmtId="0" fontId="21" fillId="0" borderId="26" xfId="0" applyFont="1" applyBorder="1" applyAlignment="1">
      <alignment horizontal="left" vertical="top"/>
    </xf>
    <xf numFmtId="0" fontId="0" fillId="0" borderId="26" xfId="0" applyBorder="1"/>
    <xf numFmtId="0" fontId="21" fillId="0" borderId="0" xfId="0" applyFont="1" applyAlignment="1">
      <alignment horizontal="center"/>
    </xf>
    <xf numFmtId="0" fontId="21" fillId="0" borderId="0" xfId="0" applyFont="1" applyAlignment="1">
      <alignment horizontal="left" vertical="top"/>
    </xf>
    <xf numFmtId="0" fontId="25" fillId="9" borderId="25" xfId="0" applyFont="1" applyFill="1" applyBorder="1" applyAlignment="1">
      <alignment horizontal="center" vertical="center" wrapText="1"/>
    </xf>
    <xf numFmtId="0" fontId="25" fillId="9" borderId="31" xfId="0" applyFont="1" applyFill="1" applyBorder="1" applyAlignment="1">
      <alignment horizontal="center" vertical="center" wrapText="1"/>
    </xf>
    <xf numFmtId="0" fontId="25" fillId="9" borderId="33" xfId="0" applyFont="1" applyFill="1" applyBorder="1" applyAlignment="1">
      <alignment horizontal="center" vertical="center" wrapText="1"/>
    </xf>
    <xf numFmtId="0" fontId="24" fillId="10" borderId="32" xfId="0" applyFont="1" applyFill="1" applyBorder="1" applyAlignment="1">
      <alignment horizontal="center" vertical="center" wrapText="1"/>
    </xf>
    <xf numFmtId="0" fontId="24" fillId="10" borderId="28" xfId="0" applyFont="1" applyFill="1" applyBorder="1" applyAlignment="1">
      <alignment horizontal="center" vertical="center" wrapText="1"/>
    </xf>
    <xf numFmtId="0" fontId="30" fillId="0" borderId="0" xfId="0" applyFont="1" applyProtection="1">
      <protection locked="0"/>
    </xf>
    <xf numFmtId="0" fontId="5" fillId="0" borderId="26"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3" fillId="10" borderId="27" xfId="0" applyFont="1" applyFill="1" applyBorder="1" applyAlignment="1">
      <alignment vertical="center"/>
    </xf>
    <xf numFmtId="0" fontId="3" fillId="10" borderId="32" xfId="0" applyFont="1" applyFill="1" applyBorder="1" applyAlignment="1">
      <alignment vertical="center"/>
    </xf>
    <xf numFmtId="0" fontId="3" fillId="10" borderId="29" xfId="0" applyFont="1" applyFill="1" applyBorder="1" applyAlignment="1">
      <alignment vertical="center"/>
    </xf>
    <xf numFmtId="0" fontId="3" fillId="10" borderId="32" xfId="0" applyFont="1" applyFill="1" applyBorder="1" applyAlignment="1">
      <alignment horizontal="left" vertical="center"/>
    </xf>
    <xf numFmtId="0" fontId="21" fillId="0" borderId="26" xfId="0" applyFont="1" applyBorder="1" applyAlignment="1">
      <alignment horizontal="left" vertical="top" wrapText="1"/>
    </xf>
    <xf numFmtId="0" fontId="21" fillId="0" borderId="0" xfId="0" applyFont="1" applyAlignment="1">
      <alignment horizontal="left" vertical="top" wrapText="1"/>
    </xf>
    <xf numFmtId="0" fontId="4" fillId="10" borderId="32" xfId="0" applyFont="1" applyFill="1" applyBorder="1" applyAlignment="1">
      <alignment horizontal="center" vertical="center"/>
    </xf>
    <xf numFmtId="0" fontId="4" fillId="10" borderId="28" xfId="0" applyFont="1" applyFill="1" applyBorder="1" applyAlignment="1">
      <alignment horizontal="center" vertical="center"/>
    </xf>
    <xf numFmtId="0" fontId="4" fillId="10" borderId="35" xfId="0" applyFont="1" applyFill="1" applyBorder="1" applyAlignment="1">
      <alignment horizontal="center" vertical="center"/>
    </xf>
    <xf numFmtId="0" fontId="24" fillId="10" borderId="35" xfId="0" applyFont="1" applyFill="1" applyBorder="1" applyAlignment="1">
      <alignment horizontal="center" vertical="center" wrapText="1"/>
    </xf>
    <xf numFmtId="0" fontId="0" fillId="0" borderId="39" xfId="0" applyBorder="1" applyProtection="1">
      <protection locked="0"/>
    </xf>
    <xf numFmtId="0" fontId="0" fillId="0" borderId="0" xfId="0" applyAlignment="1" applyProtection="1">
      <alignment horizontal="center" vertical="center"/>
      <protection locked="0"/>
    </xf>
    <xf numFmtId="0" fontId="32" fillId="0" borderId="25" xfId="0" applyFont="1" applyBorder="1" applyAlignment="1">
      <alignment horizontal="justify" vertical="center" wrapText="1"/>
    </xf>
    <xf numFmtId="0" fontId="27" fillId="0" borderId="25" xfId="0" applyFont="1" applyBorder="1" applyAlignment="1">
      <alignment horizontal="justify" vertical="center" wrapText="1"/>
    </xf>
    <xf numFmtId="0" fontId="26" fillId="0" borderId="31" xfId="0" applyFont="1" applyBorder="1" applyAlignment="1">
      <alignment vertical="top" wrapText="1"/>
    </xf>
    <xf numFmtId="0" fontId="26" fillId="0" borderId="34" xfId="0" applyFont="1" applyBorder="1" applyAlignment="1">
      <alignment vertical="top" wrapText="1"/>
    </xf>
    <xf numFmtId="0" fontId="32" fillId="0" borderId="34" xfId="0" applyFont="1" applyBorder="1" applyAlignment="1">
      <alignment horizontal="justify" vertical="center" wrapText="1"/>
    </xf>
    <xf numFmtId="0" fontId="27" fillId="0" borderId="34" xfId="0" applyFont="1" applyBorder="1" applyAlignment="1">
      <alignment horizontal="justify" vertical="center" wrapText="1"/>
    </xf>
    <xf numFmtId="0" fontId="27" fillId="0" borderId="33" xfId="0" applyFont="1" applyBorder="1" applyAlignment="1">
      <alignment horizontal="justify" vertical="center" wrapText="1"/>
    </xf>
    <xf numFmtId="0" fontId="27" fillId="0" borderId="39" xfId="0" applyFont="1" applyBorder="1" applyAlignment="1">
      <alignment horizontal="justify" vertical="center" wrapText="1"/>
    </xf>
    <xf numFmtId="0" fontId="21" fillId="0" borderId="33" xfId="0" applyFont="1" applyBorder="1" applyAlignment="1">
      <alignment horizontal="left" vertical="top" wrapText="1"/>
    </xf>
    <xf numFmtId="0" fontId="32" fillId="0" borderId="25" xfId="0" applyFont="1" applyBorder="1" applyAlignment="1">
      <alignment horizontal="justify" vertical="top" wrapText="1"/>
    </xf>
    <xf numFmtId="0" fontId="32" fillId="0" borderId="34" xfId="0" applyFont="1" applyBorder="1" applyAlignment="1">
      <alignment horizontal="justify" vertical="top" wrapText="1"/>
    </xf>
    <xf numFmtId="0" fontId="27" fillId="0" borderId="31" xfId="0" applyFont="1" applyBorder="1" applyAlignment="1">
      <alignment horizontal="justify" vertical="center" wrapText="1"/>
    </xf>
    <xf numFmtId="0" fontId="29" fillId="0" borderId="0" xfId="0" applyFont="1"/>
    <xf numFmtId="0" fontId="3" fillId="10" borderId="32" xfId="0" applyFont="1" applyFill="1" applyBorder="1" applyAlignment="1">
      <alignment horizontal="center" vertical="center" wrapText="1"/>
    </xf>
    <xf numFmtId="0" fontId="3" fillId="10" borderId="28" xfId="0" applyFont="1" applyFill="1" applyBorder="1" applyAlignment="1">
      <alignment horizontal="center" vertical="center" wrapText="1"/>
    </xf>
    <xf numFmtId="0" fontId="4" fillId="10" borderId="32" xfId="0" applyFont="1" applyFill="1" applyBorder="1" applyAlignment="1">
      <alignment horizontal="center" vertical="center" wrapText="1"/>
    </xf>
    <xf numFmtId="0" fontId="4" fillId="10" borderId="35" xfId="0" applyFont="1" applyFill="1" applyBorder="1" applyAlignment="1">
      <alignment horizontal="center" vertical="center" wrapText="1"/>
    </xf>
    <xf numFmtId="0" fontId="0" fillId="0" borderId="26" xfId="0" applyBorder="1" applyAlignment="1" applyProtection="1">
      <alignment horizontal="center" vertical="center"/>
      <protection locked="0"/>
    </xf>
    <xf numFmtId="0" fontId="27" fillId="0" borderId="0" xfId="0" applyFont="1" applyAlignment="1">
      <alignment horizontal="justify" vertical="center" wrapText="1"/>
    </xf>
    <xf numFmtId="0" fontId="32" fillId="0" borderId="0" xfId="0" applyFont="1" applyAlignment="1">
      <alignment horizontal="justify" vertical="center" wrapText="1"/>
    </xf>
    <xf numFmtId="0" fontId="32" fillId="0" borderId="33" xfId="0" applyFont="1" applyBorder="1" applyAlignment="1">
      <alignment horizontal="justify" vertical="center" wrapText="1"/>
    </xf>
    <xf numFmtId="0" fontId="28" fillId="0" borderId="31" xfId="0" applyFont="1" applyBorder="1" applyAlignment="1">
      <alignment horizontal="center" vertical="center" textRotation="90" wrapText="1"/>
    </xf>
    <xf numFmtId="0" fontId="21" fillId="0" borderId="31" xfId="0" applyFont="1" applyBorder="1" applyAlignment="1">
      <alignment horizontal="left" vertical="top" wrapText="1"/>
    </xf>
    <xf numFmtId="0" fontId="28" fillId="0" borderId="0" xfId="0" applyFont="1" applyAlignment="1">
      <alignment horizontal="center" vertical="center" textRotation="90" wrapText="1"/>
    </xf>
    <xf numFmtId="0" fontId="21" fillId="0" borderId="30" xfId="0" applyFont="1" applyBorder="1" applyAlignment="1">
      <alignment horizontal="left" vertical="top" wrapText="1"/>
    </xf>
    <xf numFmtId="0" fontId="27" fillId="0" borderId="27" xfId="0" applyFont="1" applyBorder="1" applyAlignment="1">
      <alignment horizontal="justify" vertical="center" wrapText="1"/>
    </xf>
    <xf numFmtId="0" fontId="29" fillId="0" borderId="26" xfId="0" applyFont="1" applyBorder="1"/>
    <xf numFmtId="0" fontId="3" fillId="10" borderId="35" xfId="0" applyFont="1" applyFill="1" applyBorder="1" applyAlignment="1">
      <alignment horizontal="center" vertical="center" wrapText="1"/>
    </xf>
    <xf numFmtId="0" fontId="17" fillId="0" borderId="25" xfId="0" applyFont="1" applyBorder="1" applyAlignment="1">
      <alignment horizontal="justify" vertical="center" wrapText="1"/>
    </xf>
    <xf numFmtId="0" fontId="3" fillId="10" borderId="30" xfId="0" applyFont="1" applyFill="1" applyBorder="1" applyAlignment="1">
      <alignment vertical="center" wrapText="1"/>
    </xf>
    <xf numFmtId="0" fontId="3" fillId="10" borderId="28" xfId="0" applyFont="1" applyFill="1" applyBorder="1" applyAlignment="1">
      <alignment vertical="center" wrapText="1"/>
    </xf>
    <xf numFmtId="0" fontId="3" fillId="10" borderId="35" xfId="0" applyFont="1" applyFill="1" applyBorder="1" applyAlignment="1">
      <alignment vertical="center" wrapText="1"/>
    </xf>
    <xf numFmtId="0" fontId="3" fillId="10" borderId="43" xfId="0" applyFont="1" applyFill="1" applyBorder="1" applyAlignment="1">
      <alignment vertical="center" wrapText="1"/>
    </xf>
    <xf numFmtId="0" fontId="41" fillId="0" borderId="25" xfId="0" applyFont="1" applyBorder="1" applyAlignment="1">
      <alignment horizontal="justify" vertical="center" wrapText="1"/>
    </xf>
    <xf numFmtId="0" fontId="41" fillId="0" borderId="29" xfId="0" applyFont="1" applyBorder="1" applyAlignment="1">
      <alignment horizontal="justify" vertical="center" wrapText="1"/>
    </xf>
    <xf numFmtId="0" fontId="32" fillId="0" borderId="30" xfId="0" applyFont="1" applyBorder="1" applyAlignment="1">
      <alignment horizontal="justify" vertical="center" wrapText="1"/>
    </xf>
    <xf numFmtId="0" fontId="21" fillId="0" borderId="0" xfId="0" applyFont="1" applyAlignment="1">
      <alignment horizontal="center" vertical="top" wrapText="1"/>
    </xf>
    <xf numFmtId="0" fontId="32" fillId="0" borderId="29" xfId="0" applyFont="1" applyBorder="1" applyAlignment="1">
      <alignment horizontal="justify" vertical="center" wrapText="1"/>
    </xf>
    <xf numFmtId="0" fontId="27" fillId="0" borderId="30" xfId="0" applyFont="1" applyBorder="1" applyAlignment="1">
      <alignment horizontal="justify" vertical="center" wrapText="1"/>
    </xf>
    <xf numFmtId="0" fontId="3" fillId="10" borderId="27" xfId="0" applyFont="1" applyFill="1" applyBorder="1" applyAlignment="1">
      <alignment vertical="center" wrapText="1"/>
    </xf>
    <xf numFmtId="0" fontId="4" fillId="10" borderId="26" xfId="0" applyFont="1" applyFill="1" applyBorder="1" applyAlignment="1">
      <alignment horizontal="center" vertical="center" wrapText="1"/>
    </xf>
    <xf numFmtId="0" fontId="4" fillId="10" borderId="28" xfId="0" applyFont="1" applyFill="1" applyBorder="1" applyAlignment="1">
      <alignment horizontal="center" vertical="center" wrapText="1"/>
    </xf>
    <xf numFmtId="0" fontId="38" fillId="0" borderId="0" xfId="0" applyFont="1" applyAlignment="1" applyProtection="1">
      <alignment horizontal="center" vertical="center" wrapText="1"/>
      <protection locked="0"/>
    </xf>
    <xf numFmtId="0" fontId="38" fillId="4" borderId="0" xfId="0" applyFont="1" applyFill="1" applyProtection="1">
      <protection locked="0"/>
    </xf>
    <xf numFmtId="0" fontId="38" fillId="2" borderId="0" xfId="0" applyFont="1" applyFill="1" applyProtection="1">
      <protection locked="0"/>
    </xf>
    <xf numFmtId="0" fontId="38" fillId="0" borderId="0" xfId="0" applyFont="1" applyProtection="1">
      <protection locked="0"/>
    </xf>
    <xf numFmtId="0" fontId="52"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57" fillId="4" borderId="0" xfId="0" applyFont="1" applyFill="1" applyProtection="1">
      <protection locked="0"/>
    </xf>
    <xf numFmtId="0" fontId="51" fillId="0" borderId="0" xfId="0" applyFont="1" applyProtection="1">
      <protection locked="0"/>
    </xf>
    <xf numFmtId="0" fontId="58" fillId="0" borderId="0" xfId="0" applyFont="1" applyAlignment="1" applyProtection="1">
      <alignment horizontal="left" vertical="top" wrapText="1"/>
      <protection locked="0"/>
    </xf>
    <xf numFmtId="0" fontId="51" fillId="0" borderId="0" xfId="0" applyFont="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56" fillId="0" borderId="0" xfId="0" applyFont="1" applyProtection="1">
      <protection locked="0"/>
    </xf>
    <xf numFmtId="0" fontId="54" fillId="4" borderId="0" xfId="0" applyFont="1" applyFill="1" applyProtection="1">
      <protection locked="0"/>
    </xf>
    <xf numFmtId="165" fontId="60" fillId="0" borderId="0" xfId="3" applyNumberFormat="1" applyFont="1" applyAlignment="1" applyProtection="1"/>
    <xf numFmtId="0" fontId="60" fillId="0" borderId="0" xfId="0" applyFont="1" applyProtection="1">
      <protection locked="0"/>
    </xf>
    <xf numFmtId="165" fontId="60" fillId="0" borderId="0" xfId="3" applyNumberFormat="1" applyFont="1" applyAlignment="1" applyProtection="1">
      <protection locked="0"/>
    </xf>
    <xf numFmtId="0" fontId="58" fillId="0" borderId="0" xfId="0" applyFont="1" applyProtection="1">
      <protection locked="0"/>
    </xf>
    <xf numFmtId="0" fontId="52" fillId="0" borderId="0" xfId="0" applyFont="1" applyProtection="1">
      <protection locked="0"/>
    </xf>
    <xf numFmtId="0" fontId="55" fillId="0" borderId="0" xfId="0" applyFont="1" applyProtection="1">
      <protection locked="0"/>
    </xf>
    <xf numFmtId="0" fontId="65" fillId="0" borderId="0" xfId="0" applyFont="1"/>
    <xf numFmtId="0" fontId="49" fillId="4" borderId="0" xfId="0" applyFont="1" applyFill="1" applyProtection="1">
      <protection locked="0"/>
    </xf>
    <xf numFmtId="0" fontId="10" fillId="4" borderId="0" xfId="0" applyFont="1" applyFill="1" applyAlignment="1" applyProtection="1">
      <alignment horizontal="center" vertical="center" wrapText="1"/>
      <protection locked="0"/>
    </xf>
    <xf numFmtId="0" fontId="10" fillId="4" borderId="0" xfId="0" applyFont="1" applyFill="1" applyAlignment="1" applyProtection="1">
      <alignment horizontal="left" vertical="center" wrapText="1"/>
      <protection locked="0"/>
    </xf>
    <xf numFmtId="0" fontId="38" fillId="4" borderId="0" xfId="0" applyFont="1" applyFill="1" applyAlignment="1" applyProtection="1">
      <alignment horizontal="center" vertical="center" wrapText="1"/>
      <protection locked="0"/>
    </xf>
    <xf numFmtId="0" fontId="49" fillId="4" borderId="0" xfId="0" applyFont="1" applyFill="1"/>
    <xf numFmtId="0" fontId="50" fillId="0" borderId="0" xfId="0" applyFont="1" applyAlignment="1">
      <alignment horizontal="center" vertical="center" wrapText="1"/>
    </xf>
    <xf numFmtId="0" fontId="38" fillId="4" borderId="0" xfId="0" applyFont="1" applyFill="1"/>
    <xf numFmtId="0" fontId="38" fillId="2" borderId="0" xfId="0" applyFont="1" applyFill="1"/>
    <xf numFmtId="0" fontId="38" fillId="0" borderId="0" xfId="0" applyFont="1"/>
    <xf numFmtId="0" fontId="51" fillId="0" borderId="0" xfId="0" applyFont="1" applyAlignment="1">
      <alignment horizontal="right" vertical="center" wrapText="1"/>
    </xf>
    <xf numFmtId="0" fontId="52" fillId="0" borderId="0" xfId="0" applyFont="1" applyAlignment="1">
      <alignment horizontal="left" vertical="top"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38" fillId="0" borderId="0" xfId="0" applyFont="1" applyAlignment="1">
      <alignment horizontal="center" vertical="center" wrapText="1"/>
    </xf>
    <xf numFmtId="0" fontId="51" fillId="0" borderId="0" xfId="0" applyFont="1" applyAlignment="1">
      <alignment wrapText="1"/>
    </xf>
    <xf numFmtId="0" fontId="53" fillId="0" borderId="0" xfId="0" applyFont="1" applyAlignment="1">
      <alignment wrapText="1"/>
    </xf>
    <xf numFmtId="0" fontId="53" fillId="0" borderId="0" xfId="0" applyFont="1"/>
    <xf numFmtId="0" fontId="38" fillId="0" borderId="0" xfId="0" applyFont="1" applyAlignment="1">
      <alignment horizontal="left" vertical="top" wrapText="1"/>
    </xf>
    <xf numFmtId="0" fontId="52" fillId="0" borderId="0" xfId="0" applyFont="1" applyAlignment="1">
      <alignment vertical="top" wrapText="1"/>
    </xf>
    <xf numFmtId="0" fontId="54" fillId="4" borderId="0" xfId="0" applyFont="1" applyFill="1"/>
    <xf numFmtId="0" fontId="38" fillId="0" borderId="0" xfId="0" applyFont="1" applyAlignment="1">
      <alignment vertical="top"/>
    </xf>
    <xf numFmtId="0" fontId="51" fillId="0" borderId="0" xfId="0" applyFont="1"/>
    <xf numFmtId="0" fontId="55" fillId="4" borderId="0" xfId="0" applyFont="1" applyFill="1"/>
    <xf numFmtId="0" fontId="56" fillId="0" borderId="0" xfId="0" applyFont="1"/>
    <xf numFmtId="0" fontId="51" fillId="0" borderId="0" xfId="0" applyFont="1" applyAlignment="1">
      <alignment horizontal="left" indent="3"/>
    </xf>
    <xf numFmtId="0" fontId="10" fillId="4" borderId="0" xfId="0" applyFont="1" applyFill="1" applyAlignment="1">
      <alignment horizontal="center" vertical="center" wrapText="1"/>
    </xf>
    <xf numFmtId="0" fontId="10" fillId="4" borderId="0" xfId="0" applyFont="1" applyFill="1" applyAlignment="1">
      <alignment horizontal="left" vertical="center" wrapText="1"/>
    </xf>
    <xf numFmtId="0" fontId="38" fillId="4" borderId="0" xfId="0" applyFont="1" applyFill="1" applyAlignment="1">
      <alignment horizontal="center" vertical="center" wrapText="1"/>
    </xf>
    <xf numFmtId="0" fontId="53" fillId="0" borderId="0" xfId="0" applyFont="1" applyAlignment="1">
      <alignment horizontal="left" vertical="top" wrapText="1"/>
    </xf>
    <xf numFmtId="0" fontId="60" fillId="0" borderId="0" xfId="0" applyFont="1"/>
    <xf numFmtId="0" fontId="52" fillId="0" borderId="0" xfId="0" applyFont="1"/>
    <xf numFmtId="0" fontId="10" fillId="0" borderId="0" xfId="0" applyFont="1"/>
    <xf numFmtId="0" fontId="63" fillId="4" borderId="0" xfId="0" applyFont="1" applyFill="1" applyAlignment="1">
      <alignment vertical="top" wrapText="1"/>
    </xf>
    <xf numFmtId="0" fontId="64" fillId="4" borderId="0" xfId="0" applyFont="1" applyFill="1"/>
    <xf numFmtId="0" fontId="0" fillId="4" borderId="0" xfId="0" applyFill="1"/>
    <xf numFmtId="0" fontId="58" fillId="0" borderId="38" xfId="0" applyFont="1" applyBorder="1" applyAlignment="1" applyProtection="1">
      <alignment horizontal="left"/>
      <protection locked="0"/>
    </xf>
    <xf numFmtId="0" fontId="58" fillId="0" borderId="45" xfId="0" applyFont="1" applyBorder="1" applyAlignment="1" applyProtection="1">
      <alignment horizontal="left"/>
      <protection locked="0"/>
    </xf>
    <xf numFmtId="0" fontId="51" fillId="0" borderId="38" xfId="0" applyFont="1" applyBorder="1" applyAlignment="1" applyProtection="1">
      <alignment horizontal="left"/>
      <protection locked="0"/>
    </xf>
    <xf numFmtId="0" fontId="10" fillId="0" borderId="0" xfId="0" applyFont="1" applyAlignment="1">
      <alignment horizontal="left" vertical="top" wrapText="1"/>
    </xf>
    <xf numFmtId="0" fontId="53" fillId="0" borderId="0" xfId="0" applyFont="1" applyAlignment="1">
      <alignment horizontal="left" vertical="top" wrapText="1"/>
    </xf>
    <xf numFmtId="0" fontId="52" fillId="0" borderId="0" xfId="0" applyFont="1" applyAlignment="1">
      <alignment horizontal="left" vertical="top" wrapText="1"/>
    </xf>
    <xf numFmtId="0" fontId="51" fillId="0" borderId="45" xfId="0" applyFont="1" applyBorder="1" applyAlignment="1" applyProtection="1">
      <alignment horizontal="left"/>
      <protection locked="0"/>
    </xf>
    <xf numFmtId="0" fontId="51" fillId="0" borderId="45" xfId="0" applyFont="1" applyBorder="1" applyProtection="1">
      <protection locked="0"/>
    </xf>
    <xf numFmtId="0" fontId="50" fillId="0" borderId="0" xfId="0" applyFont="1" applyAlignment="1">
      <alignment horizontal="center" vertical="center" wrapText="1"/>
    </xf>
    <xf numFmtId="0" fontId="52" fillId="0" borderId="38" xfId="0" applyFont="1" applyBorder="1" applyAlignment="1" applyProtection="1">
      <alignment horizontal="left" vertical="center" wrapText="1"/>
      <protection locked="0"/>
    </xf>
    <xf numFmtId="0" fontId="52" fillId="0" borderId="45" xfId="0" applyFont="1" applyBorder="1" applyAlignment="1" applyProtection="1">
      <alignment horizontal="left" vertical="center" wrapText="1"/>
      <protection locked="0"/>
    </xf>
    <xf numFmtId="0" fontId="38" fillId="0" borderId="0" xfId="0" applyFont="1" applyAlignment="1">
      <alignment horizontal="left" vertical="top" wrapText="1"/>
    </xf>
    <xf numFmtId="0" fontId="47" fillId="0" borderId="0" xfId="0" applyFont="1" applyAlignment="1">
      <alignment horizontal="left" vertical="top"/>
    </xf>
    <xf numFmtId="0" fontId="2" fillId="0" borderId="0" xfId="0" applyFont="1" applyAlignment="1">
      <alignment horizontal="left" vertical="top" wrapText="1"/>
    </xf>
    <xf numFmtId="0" fontId="25" fillId="9" borderId="36" xfId="0" applyFont="1" applyFill="1" applyBorder="1" applyAlignment="1">
      <alignment horizontal="center" vertical="center" wrapText="1"/>
    </xf>
    <xf numFmtId="0" fontId="37" fillId="0" borderId="0" xfId="2" applyFont="1" applyFill="1" applyAlignment="1">
      <alignment horizontal="left" vertical="top" wrapText="1"/>
    </xf>
    <xf numFmtId="0" fontId="2" fillId="0" borderId="36" xfId="0" applyFont="1" applyBorder="1" applyAlignment="1">
      <alignment horizontal="center" vertical="center" wrapText="1"/>
    </xf>
    <xf numFmtId="0" fontId="38" fillId="0" borderId="36" xfId="0" applyFont="1" applyBorder="1" applyAlignment="1">
      <alignment horizontal="center" vertical="center" wrapText="1"/>
    </xf>
    <xf numFmtId="0" fontId="2" fillId="0" borderId="38" xfId="0" applyFont="1" applyBorder="1" applyAlignment="1">
      <alignment horizontal="left" vertical="top" wrapText="1"/>
    </xf>
    <xf numFmtId="0" fontId="38" fillId="0" borderId="0" xfId="2" applyFont="1" applyFill="1" applyAlignment="1">
      <alignment horizontal="left" vertical="top" wrapText="1"/>
    </xf>
    <xf numFmtId="0" fontId="13" fillId="2" borderId="1"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4" fillId="2" borderId="13"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14" fillId="2" borderId="17"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5" borderId="13" xfId="0" applyFont="1" applyFill="1" applyBorder="1" applyAlignment="1">
      <alignment horizontal="left" vertical="center" wrapText="1"/>
    </xf>
    <xf numFmtId="0" fontId="14" fillId="5" borderId="15" xfId="0" applyFont="1" applyFill="1" applyBorder="1" applyAlignment="1">
      <alignment horizontal="left" vertical="center" wrapText="1"/>
    </xf>
    <xf numFmtId="0" fontId="14" fillId="5" borderId="17" xfId="0" applyFont="1" applyFill="1" applyBorder="1" applyAlignment="1">
      <alignment horizontal="left" vertical="center" wrapText="1"/>
    </xf>
    <xf numFmtId="0" fontId="14" fillId="0" borderId="13" xfId="0" applyFont="1" applyBorder="1" applyAlignment="1">
      <alignment horizontal="left" vertical="center" wrapText="1"/>
    </xf>
    <xf numFmtId="0" fontId="14" fillId="0" borderId="15" xfId="0" applyFont="1" applyBorder="1" applyAlignment="1">
      <alignment horizontal="left" vertical="center" wrapText="1"/>
    </xf>
    <xf numFmtId="0" fontId="14" fillId="0" borderId="17" xfId="0" applyFont="1" applyBorder="1" applyAlignment="1">
      <alignment horizontal="left" vertical="center" wrapText="1"/>
    </xf>
    <xf numFmtId="0" fontId="14" fillId="11" borderId="13" xfId="0" applyFont="1" applyFill="1" applyBorder="1" applyAlignment="1">
      <alignment horizontal="left" vertical="center" wrapText="1"/>
    </xf>
    <xf numFmtId="0" fontId="14" fillId="11" borderId="15" xfId="0" applyFont="1" applyFill="1" applyBorder="1" applyAlignment="1">
      <alignment horizontal="left" vertical="center" wrapText="1"/>
    </xf>
    <xf numFmtId="0" fontId="5" fillId="4" borderId="10"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4"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4" fillId="5" borderId="2" xfId="0" applyFont="1" applyFill="1" applyBorder="1" applyAlignment="1">
      <alignment horizontal="left" vertical="center" wrapText="1"/>
    </xf>
    <xf numFmtId="0" fontId="14" fillId="11" borderId="17" xfId="0" applyFont="1" applyFill="1" applyBorder="1" applyAlignment="1">
      <alignment horizontal="left" vertical="center" wrapText="1"/>
    </xf>
    <xf numFmtId="0" fontId="25" fillId="9" borderId="29" xfId="0" applyFont="1" applyFill="1" applyBorder="1" applyAlignment="1">
      <alignment horizontal="center" vertical="center"/>
    </xf>
    <xf numFmtId="0" fontId="25" fillId="9" borderId="28" xfId="0" applyFont="1" applyFill="1" applyBorder="1" applyAlignment="1">
      <alignment horizontal="center" vertical="center"/>
    </xf>
    <xf numFmtId="0" fontId="28" fillId="0" borderId="25" xfId="0" applyFont="1" applyBorder="1" applyAlignment="1">
      <alignment horizontal="center" vertical="center" textRotation="90" wrapText="1"/>
    </xf>
    <xf numFmtId="0" fontId="28" fillId="0" borderId="33" xfId="0" applyFont="1" applyBorder="1" applyAlignment="1">
      <alignment horizontal="center" vertical="center" textRotation="90" wrapText="1"/>
    </xf>
    <xf numFmtId="0" fontId="39" fillId="9" borderId="28" xfId="0" applyFont="1" applyFill="1" applyBorder="1" applyAlignment="1">
      <alignment horizontal="center" vertical="center"/>
    </xf>
    <xf numFmtId="0" fontId="39" fillId="9" borderId="43" xfId="0" applyFont="1" applyFill="1" applyBorder="1" applyAlignment="1">
      <alignment horizontal="center" vertical="center"/>
    </xf>
    <xf numFmtId="0" fontId="39" fillId="9" borderId="26" xfId="0" applyFont="1" applyFill="1" applyBorder="1" applyAlignment="1">
      <alignment horizontal="center" vertical="center"/>
    </xf>
    <xf numFmtId="0" fontId="39" fillId="9" borderId="42" xfId="0" applyFont="1" applyFill="1" applyBorder="1" applyAlignment="1">
      <alignment horizontal="center" vertical="center"/>
    </xf>
    <xf numFmtId="0" fontId="40" fillId="10" borderId="32" xfId="0" applyFont="1" applyFill="1" applyBorder="1" applyAlignment="1">
      <alignment vertical="center" wrapText="1"/>
    </xf>
    <xf numFmtId="0" fontId="26" fillId="0" borderId="33" xfId="0" applyFont="1" applyBorder="1" applyAlignment="1">
      <alignment horizontal="left" vertical="top" wrapText="1"/>
    </xf>
    <xf numFmtId="0" fontId="26" fillId="0" borderId="34" xfId="0" applyFont="1" applyBorder="1" applyAlignment="1">
      <alignment horizontal="left" vertical="top" wrapText="1"/>
    </xf>
    <xf numFmtId="0" fontId="26" fillId="0" borderId="25" xfId="0" applyFont="1" applyBorder="1" applyAlignment="1">
      <alignment horizontal="left" vertical="top" wrapText="1"/>
    </xf>
    <xf numFmtId="0" fontId="28" fillId="0" borderId="34" xfId="0" applyFont="1" applyBorder="1" applyAlignment="1">
      <alignment horizontal="center" vertical="center" textRotation="90" wrapText="1"/>
    </xf>
    <xf numFmtId="0" fontId="3" fillId="10" borderId="32" xfId="0" applyFont="1" applyFill="1" applyBorder="1" applyAlignment="1">
      <alignment vertical="center" wrapText="1"/>
    </xf>
    <xf numFmtId="0" fontId="21" fillId="0" borderId="33" xfId="0" applyFont="1" applyBorder="1" applyAlignment="1">
      <alignment horizontal="center" vertical="top" wrapText="1"/>
    </xf>
    <xf numFmtId="0" fontId="21" fillId="0" borderId="34" xfId="0" applyFont="1" applyBorder="1" applyAlignment="1">
      <alignment horizontal="center" vertical="top" wrapText="1"/>
    </xf>
    <xf numFmtId="0" fontId="3" fillId="10" borderId="32" xfId="0" applyFont="1" applyFill="1" applyBorder="1" applyAlignment="1">
      <alignment horizontal="left" vertical="center" wrapText="1"/>
    </xf>
    <xf numFmtId="0" fontId="21" fillId="0" borderId="25" xfId="0" applyFont="1" applyBorder="1" applyAlignment="1">
      <alignment horizontal="left" vertical="top" wrapText="1"/>
    </xf>
    <xf numFmtId="0" fontId="28" fillId="0" borderId="41" xfId="0" applyFont="1" applyBorder="1" applyAlignment="1">
      <alignment horizontal="center" vertical="center" textRotation="90"/>
    </xf>
    <xf numFmtId="0" fontId="28" fillId="0" borderId="40" xfId="0" applyFont="1" applyBorder="1" applyAlignment="1">
      <alignment horizontal="center" vertical="center" textRotation="90"/>
    </xf>
    <xf numFmtId="0" fontId="25" fillId="9" borderId="43" xfId="0" applyFont="1" applyFill="1" applyBorder="1" applyAlignment="1">
      <alignment horizontal="center" vertical="center"/>
    </xf>
    <xf numFmtId="0" fontId="3" fillId="10" borderId="32" xfId="0" applyFont="1" applyFill="1" applyBorder="1" applyAlignment="1">
      <alignment vertical="center"/>
    </xf>
    <xf numFmtId="0" fontId="28" fillId="0" borderId="25" xfId="0" applyFont="1" applyBorder="1" applyAlignment="1">
      <alignment horizontal="center" vertical="center" textRotation="90"/>
    </xf>
    <xf numFmtId="0" fontId="3" fillId="10" borderId="32" xfId="0" applyFont="1" applyFill="1" applyBorder="1" applyAlignment="1">
      <alignment horizontal="left" vertical="center"/>
    </xf>
    <xf numFmtId="0" fontId="21" fillId="0" borderId="33" xfId="0" applyFont="1" applyBorder="1" applyAlignment="1">
      <alignment horizontal="left" vertical="center" wrapText="1"/>
    </xf>
    <xf numFmtId="0" fontId="21" fillId="0" borderId="25" xfId="0" applyFont="1" applyBorder="1" applyAlignment="1">
      <alignment horizontal="left" vertical="center" wrapText="1"/>
    </xf>
    <xf numFmtId="0" fontId="28" fillId="0" borderId="33" xfId="0" applyFont="1" applyBorder="1" applyAlignment="1">
      <alignment horizontal="center" vertical="center" textRotation="90"/>
    </xf>
    <xf numFmtId="0" fontId="28" fillId="0" borderId="34" xfId="0" applyFont="1" applyBorder="1" applyAlignment="1">
      <alignment horizontal="center" vertical="center" textRotation="90"/>
    </xf>
    <xf numFmtId="0" fontId="21" fillId="0" borderId="33" xfId="0" applyFont="1" applyBorder="1" applyAlignment="1">
      <alignment horizontal="left" vertical="top" wrapText="1"/>
    </xf>
    <xf numFmtId="0" fontId="21" fillId="0" borderId="34" xfId="0" applyFont="1" applyBorder="1" applyAlignment="1">
      <alignment horizontal="left" vertical="top" wrapText="1"/>
    </xf>
    <xf numFmtId="0" fontId="26" fillId="0" borderId="25" xfId="0" applyFont="1" applyBorder="1" applyAlignment="1">
      <alignment vertical="top" wrapText="1"/>
    </xf>
    <xf numFmtId="0" fontId="26" fillId="0" borderId="25" xfId="0" applyFont="1" applyBorder="1" applyAlignment="1">
      <alignment horizontal="center" vertical="top" wrapText="1"/>
    </xf>
    <xf numFmtId="0" fontId="3" fillId="10" borderId="42" xfId="0" applyFont="1" applyFill="1" applyBorder="1" applyAlignment="1">
      <alignment vertical="center" wrapText="1"/>
    </xf>
  </cellXfs>
  <cellStyles count="4">
    <cellStyle name="Comma" xfId="3" builtinId="3"/>
    <cellStyle name="Hyperlink" xfId="2" builtinId="8"/>
    <cellStyle name="Normal" xfId="0" builtinId="0"/>
    <cellStyle name="Percent" xfId="1" builtinId="5"/>
  </cellStyles>
  <dxfs count="51">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patternType="solid">
          <bgColor rgb="FFFF00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auto="1"/>
      </font>
      <fill>
        <patternFill>
          <fgColor auto="1"/>
          <bgColor rgb="FFFFFF00"/>
        </patternFill>
      </fill>
      <border>
        <vertical/>
        <horizontal/>
      </border>
    </dxf>
  </dxfs>
  <tableStyles count="0" defaultTableStyle="TableStyleMedium2" defaultPivotStyle="PivotStyleLight16"/>
  <colors>
    <mruColors>
      <color rgb="FFE4DFEC"/>
      <color rgb="FF0000FF"/>
      <color rgb="FF9966FF"/>
      <color rgb="FF6600FF"/>
      <color rgb="FFCC66FF"/>
      <color rgb="FF0066FF"/>
      <color rgb="FFEDEAF2"/>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428997</xdr:colOff>
      <xdr:row>1</xdr:row>
      <xdr:rowOff>112059</xdr:rowOff>
    </xdr:from>
    <xdr:to>
      <xdr:col>1</xdr:col>
      <xdr:colOff>1416549</xdr:colOff>
      <xdr:row>3</xdr:row>
      <xdr:rowOff>159811</xdr:rowOff>
    </xdr:to>
    <xdr:pic>
      <xdr:nvPicPr>
        <xdr:cNvPr id="2" name="Picture 1">
          <a:extLst>
            <a:ext uri="{FF2B5EF4-FFF2-40B4-BE49-F238E27FC236}">
              <a16:creationId xmlns:a16="http://schemas.microsoft.com/office/drawing/2014/main" id="{4938687A-0B7A-45D2-87B9-6243D8E5C8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1097" y="312084"/>
          <a:ext cx="990727" cy="10002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932EC-5802-454C-9BB2-9547DDA11B61}">
  <sheetPr>
    <pageSetUpPr fitToPage="1"/>
  </sheetPr>
  <dimension ref="A1:BB47"/>
  <sheetViews>
    <sheetView view="pageBreakPreview" zoomScaleNormal="85" zoomScaleSheetLayoutView="100" workbookViewId="0">
      <selection activeCell="B2" sqref="B2:H2"/>
    </sheetView>
  </sheetViews>
  <sheetFormatPr defaultRowHeight="14.5"/>
  <cols>
    <col min="1" max="1" width="4.1796875" style="147" customWidth="1"/>
    <col min="2" max="2" width="24.453125" style="147" customWidth="1"/>
    <col min="3" max="4" width="45.36328125" style="147" customWidth="1"/>
    <col min="5" max="5" width="4.6328125" style="147" customWidth="1"/>
    <col min="6" max="6" width="24.54296875" style="147" customWidth="1"/>
    <col min="7" max="8" width="45.453125" style="147" customWidth="1"/>
    <col min="9" max="9" width="4.6328125" style="147" customWidth="1"/>
    <col min="10" max="10" width="4.1796875" style="147" customWidth="1"/>
    <col min="11" max="16384" width="8.7265625" style="147"/>
  </cols>
  <sheetData>
    <row r="1" spans="1:54" s="241" customFormat="1" ht="15.5">
      <c r="A1" s="258"/>
      <c r="B1" s="259"/>
      <c r="C1" s="260"/>
      <c r="D1" s="260"/>
      <c r="E1" s="261"/>
      <c r="F1" s="261"/>
      <c r="G1" s="261"/>
      <c r="H1" s="261"/>
      <c r="I1" s="261"/>
      <c r="J1" s="239"/>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row>
    <row r="2" spans="1:54" s="266" customFormat="1" ht="30" customHeight="1">
      <c r="A2" s="262"/>
      <c r="B2" s="301" t="s">
        <v>419</v>
      </c>
      <c r="C2" s="301"/>
      <c r="D2" s="301"/>
      <c r="E2" s="301"/>
      <c r="F2" s="301"/>
      <c r="G2" s="301"/>
      <c r="H2" s="301"/>
      <c r="I2" s="263"/>
      <c r="J2" s="264"/>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U2" s="265"/>
      <c r="AV2" s="265"/>
      <c r="AW2" s="265"/>
      <c r="AX2" s="265"/>
      <c r="AY2" s="265"/>
      <c r="AZ2" s="265"/>
      <c r="BA2" s="265"/>
      <c r="BB2" s="265"/>
    </row>
    <row r="3" spans="1:54" s="266" customFormat="1" ht="45" customHeight="1">
      <c r="A3" s="262"/>
      <c r="B3" s="263"/>
      <c r="C3" s="263"/>
      <c r="D3" s="263"/>
      <c r="E3" s="263"/>
      <c r="F3" s="263"/>
      <c r="G3" s="263"/>
      <c r="H3" s="267"/>
      <c r="I3" s="267"/>
      <c r="J3" s="264"/>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5"/>
      <c r="AZ3" s="265"/>
      <c r="BA3" s="265"/>
      <c r="BB3" s="265"/>
    </row>
    <row r="4" spans="1:54" s="266" customFormat="1" ht="15.5" customHeight="1">
      <c r="A4" s="262"/>
      <c r="B4" s="263"/>
      <c r="C4" s="263"/>
      <c r="D4" s="263"/>
      <c r="E4" s="263"/>
      <c r="F4" s="263"/>
      <c r="G4" s="263"/>
      <c r="H4" s="267"/>
      <c r="I4" s="267"/>
      <c r="J4" s="264"/>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65"/>
      <c r="AS4" s="265"/>
      <c r="AT4" s="265"/>
      <c r="AU4" s="265"/>
      <c r="AV4" s="265"/>
      <c r="AW4" s="265"/>
      <c r="AX4" s="265"/>
      <c r="AY4" s="265"/>
      <c r="AZ4" s="265"/>
      <c r="BA4" s="265"/>
      <c r="BB4" s="265"/>
    </row>
    <row r="5" spans="1:54" s="266" customFormat="1" ht="18.5">
      <c r="A5" s="262"/>
      <c r="B5" s="298" t="s">
        <v>420</v>
      </c>
      <c r="C5" s="298"/>
      <c r="D5" s="298"/>
      <c r="E5" s="298"/>
      <c r="F5" s="298"/>
      <c r="G5" s="298"/>
      <c r="H5" s="298"/>
      <c r="I5" s="267"/>
      <c r="J5" s="264"/>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5"/>
      <c r="AR5" s="265"/>
      <c r="AS5" s="265"/>
      <c r="AT5" s="265"/>
      <c r="AU5" s="265"/>
      <c r="AV5" s="265"/>
      <c r="AW5" s="265"/>
      <c r="AX5" s="265"/>
      <c r="AY5" s="265"/>
      <c r="AZ5" s="265"/>
      <c r="BA5" s="265"/>
      <c r="BB5" s="265"/>
    </row>
    <row r="6" spans="1:54" s="266" customFormat="1" ht="15.5">
      <c r="A6" s="262"/>
      <c r="B6" s="269"/>
      <c r="C6" s="270"/>
      <c r="D6" s="270"/>
      <c r="E6" s="271"/>
      <c r="F6" s="271"/>
      <c r="G6" s="271"/>
      <c r="H6" s="271"/>
      <c r="I6" s="271"/>
      <c r="J6" s="264"/>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5"/>
      <c r="BA6" s="265"/>
      <c r="BB6" s="265"/>
    </row>
    <row r="7" spans="1:54" s="241" customFormat="1" ht="37">
      <c r="A7" s="262"/>
      <c r="B7" s="272" t="s">
        <v>421</v>
      </c>
      <c r="C7" s="302"/>
      <c r="D7" s="302"/>
      <c r="E7" s="302"/>
      <c r="F7" s="302"/>
      <c r="G7" s="238"/>
      <c r="H7" s="238"/>
      <c r="I7" s="238"/>
      <c r="J7" s="239"/>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row>
    <row r="8" spans="1:54" s="241" customFormat="1" ht="18.5">
      <c r="A8" s="262"/>
      <c r="B8" s="272"/>
      <c r="C8" s="242"/>
      <c r="D8" s="243"/>
      <c r="E8" s="238"/>
      <c r="F8" s="238"/>
      <c r="G8" s="238"/>
      <c r="H8" s="238"/>
      <c r="I8" s="238"/>
      <c r="J8" s="239"/>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row>
    <row r="9" spans="1:54" s="241" customFormat="1" ht="18.5">
      <c r="A9" s="262"/>
      <c r="B9" s="273" t="s">
        <v>422</v>
      </c>
      <c r="C9" s="242"/>
      <c r="D9" s="243"/>
      <c r="E9" s="238"/>
      <c r="F9" s="238"/>
      <c r="G9" s="238"/>
      <c r="H9" s="238"/>
      <c r="I9" s="238"/>
      <c r="J9" s="239"/>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40"/>
      <c r="AW9" s="240"/>
      <c r="AX9" s="240"/>
      <c r="AY9" s="240"/>
      <c r="AZ9" s="240"/>
      <c r="BA9" s="240"/>
      <c r="BB9" s="240"/>
    </row>
    <row r="10" spans="1:54" s="241" customFormat="1" ht="18.5">
      <c r="A10" s="262"/>
      <c r="B10" s="272" t="s">
        <v>423</v>
      </c>
      <c r="C10" s="302"/>
      <c r="D10" s="302"/>
      <c r="E10" s="302"/>
      <c r="F10" s="302"/>
      <c r="G10" s="238"/>
      <c r="H10" s="238"/>
      <c r="I10" s="238"/>
      <c r="J10" s="239"/>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40"/>
    </row>
    <row r="11" spans="1:54" s="241" customFormat="1" ht="18.5">
      <c r="A11" s="262"/>
      <c r="B11" s="272" t="s">
        <v>424</v>
      </c>
      <c r="C11" s="303"/>
      <c r="D11" s="303"/>
      <c r="E11" s="303"/>
      <c r="F11" s="303"/>
      <c r="G11" s="238"/>
      <c r="H11" s="238"/>
      <c r="I11" s="238"/>
      <c r="J11" s="239"/>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row>
    <row r="12" spans="1:54" s="241" customFormat="1" ht="18.5">
      <c r="A12" s="262"/>
      <c r="B12" s="272" t="s">
        <v>425</v>
      </c>
      <c r="C12" s="303"/>
      <c r="D12" s="303"/>
      <c r="E12" s="303"/>
      <c r="F12" s="303"/>
      <c r="G12" s="238"/>
      <c r="H12" s="238"/>
      <c r="I12" s="238"/>
      <c r="J12" s="239"/>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row>
    <row r="13" spans="1:54" s="241" customFormat="1" ht="18.5">
      <c r="A13" s="262"/>
      <c r="B13" s="272" t="s">
        <v>426</v>
      </c>
      <c r="C13" s="303"/>
      <c r="D13" s="303"/>
      <c r="E13" s="303"/>
      <c r="F13" s="303"/>
      <c r="G13" s="238"/>
      <c r="H13" s="238"/>
      <c r="I13" s="238"/>
      <c r="J13" s="239"/>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40"/>
      <c r="AM13" s="240"/>
      <c r="AN13" s="240"/>
      <c r="AO13" s="240"/>
      <c r="AP13" s="240"/>
      <c r="AQ13" s="240"/>
      <c r="AR13" s="240"/>
      <c r="AS13" s="240"/>
      <c r="AT13" s="240"/>
      <c r="AU13" s="240"/>
      <c r="AV13" s="240"/>
      <c r="AW13" s="240"/>
      <c r="AX13" s="240"/>
      <c r="AY13" s="240"/>
      <c r="AZ13" s="240"/>
      <c r="BA13" s="240"/>
      <c r="BB13" s="240"/>
    </row>
    <row r="14" spans="1:54" s="241" customFormat="1" ht="18.5">
      <c r="A14" s="262"/>
      <c r="B14" s="272" t="s">
        <v>427</v>
      </c>
      <c r="C14" s="303"/>
      <c r="D14" s="303"/>
      <c r="E14" s="303"/>
      <c r="F14" s="303"/>
      <c r="G14" s="238"/>
      <c r="H14" s="238"/>
      <c r="I14" s="238"/>
      <c r="J14" s="239"/>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c r="AO14" s="240"/>
      <c r="AP14" s="240"/>
      <c r="AQ14" s="240"/>
      <c r="AR14" s="240"/>
      <c r="AS14" s="240"/>
      <c r="AT14" s="240"/>
      <c r="AU14" s="240"/>
      <c r="AV14" s="240"/>
      <c r="AW14" s="240"/>
      <c r="AX14" s="240"/>
      <c r="AY14" s="240"/>
      <c r="AZ14" s="240"/>
      <c r="BA14" s="240"/>
      <c r="BB14" s="240"/>
    </row>
    <row r="15" spans="1:54" s="266" customFormat="1" ht="15.5">
      <c r="A15" s="262"/>
      <c r="B15" s="269"/>
      <c r="C15" s="270"/>
      <c r="D15" s="270"/>
      <c r="E15" s="271"/>
      <c r="F15" s="271"/>
      <c r="G15" s="271"/>
      <c r="H15" s="271"/>
      <c r="I15" s="271"/>
      <c r="J15" s="264"/>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265"/>
      <c r="AU15" s="265"/>
      <c r="AV15" s="265"/>
      <c r="AW15" s="265"/>
      <c r="AX15" s="265"/>
      <c r="AY15" s="265"/>
      <c r="AZ15" s="265"/>
      <c r="BA15" s="265"/>
      <c r="BB15" s="265"/>
    </row>
    <row r="16" spans="1:54" s="266" customFormat="1" ht="15.5">
      <c r="A16" s="262"/>
      <c r="B16" s="269"/>
      <c r="C16" s="270"/>
      <c r="D16" s="270"/>
      <c r="E16" s="271"/>
      <c r="F16" s="271"/>
      <c r="G16" s="271"/>
      <c r="H16" s="271"/>
      <c r="I16" s="271"/>
      <c r="J16" s="264"/>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5"/>
      <c r="AP16" s="265"/>
      <c r="AQ16" s="265"/>
      <c r="AR16" s="265"/>
      <c r="AS16" s="265"/>
      <c r="AT16" s="265"/>
      <c r="AU16" s="265"/>
      <c r="AV16" s="265"/>
      <c r="AW16" s="265"/>
      <c r="AX16" s="265"/>
      <c r="AY16" s="265"/>
      <c r="AZ16" s="265"/>
      <c r="BA16" s="265"/>
      <c r="BB16" s="265"/>
    </row>
    <row r="17" spans="1:54" s="266" customFormat="1" ht="18.5">
      <c r="A17" s="262"/>
      <c r="B17" s="274" t="s">
        <v>428</v>
      </c>
      <c r="C17" s="270"/>
      <c r="D17" s="270"/>
      <c r="E17" s="271"/>
      <c r="F17" s="274" t="s">
        <v>429</v>
      </c>
      <c r="G17" s="271"/>
      <c r="H17" s="271"/>
      <c r="I17" s="271"/>
      <c r="J17" s="264"/>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5"/>
      <c r="AX17" s="265"/>
      <c r="AY17" s="265"/>
      <c r="AZ17" s="265"/>
      <c r="BA17" s="265"/>
      <c r="BB17" s="265"/>
    </row>
    <row r="18" spans="1:54" s="266" customFormat="1" ht="15.5">
      <c r="A18" s="262"/>
      <c r="B18" s="304" t="s">
        <v>430</v>
      </c>
      <c r="C18" s="304"/>
      <c r="D18" s="304"/>
      <c r="E18" s="304"/>
      <c r="F18" s="304"/>
      <c r="G18" s="304"/>
      <c r="H18" s="304"/>
      <c r="I18" s="275"/>
      <c r="J18" s="264"/>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5"/>
      <c r="BA18" s="265"/>
      <c r="BB18" s="265"/>
    </row>
    <row r="19" spans="1:54" s="266" customFormat="1" ht="165.5" customHeight="1">
      <c r="A19" s="262"/>
      <c r="B19" s="298" t="s">
        <v>431</v>
      </c>
      <c r="C19" s="298"/>
      <c r="D19" s="298"/>
      <c r="E19" s="276"/>
      <c r="F19" s="298" t="s">
        <v>432</v>
      </c>
      <c r="G19" s="298"/>
      <c r="H19" s="298"/>
      <c r="I19" s="268"/>
      <c r="J19" s="264"/>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5"/>
      <c r="BA19" s="265"/>
      <c r="BB19" s="265"/>
    </row>
    <row r="20" spans="1:54" s="281" customFormat="1" ht="18" customHeight="1">
      <c r="A20" s="277"/>
      <c r="B20" s="278"/>
      <c r="C20" s="279"/>
      <c r="D20" s="279"/>
      <c r="E20" s="279"/>
      <c r="F20" s="278"/>
      <c r="G20" s="279"/>
      <c r="H20" s="279"/>
      <c r="I20" s="279"/>
      <c r="J20" s="280"/>
    </row>
    <row r="21" spans="1:54" s="249" customFormat="1" ht="25" customHeight="1">
      <c r="A21" s="244"/>
      <c r="B21" s="279" t="s">
        <v>433</v>
      </c>
      <c r="C21" s="295"/>
      <c r="D21" s="295"/>
      <c r="E21" s="246"/>
      <c r="F21" s="279" t="s">
        <v>433</v>
      </c>
      <c r="G21" s="295"/>
      <c r="H21" s="295"/>
      <c r="I21" s="247"/>
      <c r="J21" s="248"/>
    </row>
    <row r="22" spans="1:54" s="249" customFormat="1" ht="24.5" customHeight="1">
      <c r="A22" s="244"/>
      <c r="B22" s="272" t="s">
        <v>434</v>
      </c>
      <c r="C22" s="299"/>
      <c r="D22" s="299"/>
      <c r="E22" s="246"/>
      <c r="F22" s="272" t="s">
        <v>434</v>
      </c>
      <c r="G22" s="299"/>
      <c r="H22" s="299"/>
      <c r="I22" s="247"/>
      <c r="J22" s="248"/>
    </row>
    <row r="23" spans="1:54" s="249" customFormat="1" ht="25" customHeight="1">
      <c r="A23" s="244"/>
      <c r="B23" s="279" t="s">
        <v>425</v>
      </c>
      <c r="C23" s="299"/>
      <c r="D23" s="299"/>
      <c r="E23" s="246"/>
      <c r="F23" s="279" t="s">
        <v>425</v>
      </c>
      <c r="G23" s="299"/>
      <c r="H23" s="299"/>
      <c r="I23" s="247"/>
      <c r="J23" s="248"/>
    </row>
    <row r="24" spans="1:54" s="249" customFormat="1" ht="25" customHeight="1">
      <c r="A24" s="244"/>
      <c r="B24" s="279" t="s">
        <v>426</v>
      </c>
      <c r="C24" s="299"/>
      <c r="D24" s="299"/>
      <c r="E24" s="246"/>
      <c r="F24" s="279" t="s">
        <v>426</v>
      </c>
      <c r="G24" s="299"/>
      <c r="H24" s="299"/>
      <c r="I24" s="247"/>
      <c r="J24" s="248"/>
    </row>
    <row r="25" spans="1:54" s="249" customFormat="1" ht="25" customHeight="1">
      <c r="A25" s="244"/>
      <c r="B25" s="279" t="s">
        <v>435</v>
      </c>
      <c r="C25" s="299"/>
      <c r="D25" s="299"/>
      <c r="E25" s="246"/>
      <c r="F25" s="279" t="s">
        <v>435</v>
      </c>
      <c r="G25" s="299"/>
      <c r="H25" s="299"/>
      <c r="I25" s="247"/>
      <c r="J25" s="248"/>
    </row>
    <row r="26" spans="1:54" s="249" customFormat="1" ht="25" customHeight="1">
      <c r="A26" s="244"/>
      <c r="B26" s="279" t="s">
        <v>436</v>
      </c>
      <c r="C26" s="300"/>
      <c r="D26" s="300"/>
      <c r="E26" s="245"/>
      <c r="F26" s="279" t="s">
        <v>436</v>
      </c>
      <c r="G26" s="300"/>
      <c r="H26" s="300"/>
      <c r="I26" s="245"/>
      <c r="J26" s="248"/>
    </row>
    <row r="27" spans="1:54" s="249" customFormat="1" ht="25" customHeight="1">
      <c r="A27" s="244"/>
      <c r="B27" s="282" t="s">
        <v>437</v>
      </c>
      <c r="C27" s="299"/>
      <c r="D27" s="299"/>
      <c r="E27" s="246"/>
      <c r="F27" s="282" t="s">
        <v>437</v>
      </c>
      <c r="G27" s="299"/>
      <c r="H27" s="299"/>
      <c r="I27" s="247"/>
      <c r="J27" s="248"/>
    </row>
    <row r="28" spans="1:54" s="249" customFormat="1" ht="25" customHeight="1">
      <c r="A28" s="244"/>
      <c r="B28" s="279" t="s">
        <v>438</v>
      </c>
      <c r="C28" s="299"/>
      <c r="D28" s="299"/>
      <c r="E28" s="246"/>
      <c r="F28" s="279" t="s">
        <v>438</v>
      </c>
      <c r="G28" s="299"/>
      <c r="H28" s="299"/>
      <c r="I28" s="247"/>
      <c r="J28" s="248"/>
    </row>
    <row r="29" spans="1:54" s="241" customFormat="1" ht="15.5">
      <c r="A29" s="258"/>
      <c r="B29" s="269"/>
      <c r="C29" s="243"/>
      <c r="D29" s="243"/>
      <c r="E29" s="238"/>
      <c r="F29" s="269"/>
      <c r="G29" s="243"/>
      <c r="H29" s="243"/>
      <c r="I29" s="243"/>
      <c r="J29" s="239"/>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40"/>
      <c r="AS29" s="240"/>
      <c r="AT29" s="240"/>
      <c r="AU29" s="240"/>
      <c r="AV29" s="240"/>
      <c r="AW29" s="240"/>
      <c r="AX29" s="240"/>
      <c r="AY29" s="240"/>
      <c r="AZ29" s="240"/>
      <c r="BA29" s="240"/>
      <c r="BB29" s="240"/>
    </row>
    <row r="30" spans="1:54" s="249" customFormat="1" ht="18.5">
      <c r="A30" s="250"/>
      <c r="B30" s="279" t="s">
        <v>439</v>
      </c>
      <c r="C30" s="295"/>
      <c r="D30" s="295"/>
      <c r="E30" s="246"/>
      <c r="F30" s="279" t="s">
        <v>439</v>
      </c>
      <c r="G30" s="295"/>
      <c r="H30" s="295"/>
      <c r="I30" s="247"/>
      <c r="J30" s="248"/>
    </row>
    <row r="31" spans="1:54" s="266" customFormat="1" ht="15.5">
      <c r="A31" s="262"/>
      <c r="B31" s="269"/>
      <c r="C31" s="270"/>
      <c r="D31" s="270"/>
      <c r="E31" s="271"/>
      <c r="F31" s="271"/>
      <c r="G31" s="271"/>
      <c r="H31" s="271"/>
      <c r="I31" s="271"/>
      <c r="J31" s="264"/>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c r="AW31" s="265"/>
      <c r="AX31" s="265"/>
      <c r="AY31" s="265"/>
      <c r="AZ31" s="265"/>
      <c r="BA31" s="265"/>
      <c r="BB31" s="265"/>
    </row>
    <row r="32" spans="1:54" s="264" customFormat="1" ht="15.5">
      <c r="A32" s="262"/>
      <c r="B32" s="283"/>
      <c r="C32" s="284"/>
      <c r="D32" s="284"/>
      <c r="E32" s="285"/>
      <c r="F32" s="285"/>
      <c r="G32" s="285"/>
      <c r="H32" s="285"/>
      <c r="I32" s="285"/>
    </row>
    <row r="33" spans="1:54" s="264" customFormat="1" ht="15.5">
      <c r="A33" s="262"/>
      <c r="B33" s="283"/>
      <c r="C33" s="284"/>
      <c r="D33" s="284"/>
      <c r="E33" s="285"/>
      <c r="F33" s="285"/>
      <c r="G33" s="285"/>
      <c r="H33" s="285"/>
      <c r="I33" s="285"/>
    </row>
    <row r="34" spans="1:54" s="287" customFormat="1" ht="25.5" customHeight="1">
      <c r="A34" s="277"/>
      <c r="B34" s="297" t="s">
        <v>440</v>
      </c>
      <c r="C34" s="297"/>
      <c r="D34" s="297"/>
      <c r="E34" s="297"/>
      <c r="F34" s="297"/>
      <c r="G34" s="297"/>
      <c r="H34" s="297"/>
      <c r="I34" s="286"/>
      <c r="J34" s="277"/>
    </row>
    <row r="35" spans="1:54" s="287" customFormat="1" ht="142" customHeight="1">
      <c r="A35" s="277"/>
      <c r="B35" s="298" t="s">
        <v>441</v>
      </c>
      <c r="C35" s="298"/>
      <c r="D35" s="298"/>
      <c r="E35" s="298"/>
      <c r="F35" s="298"/>
      <c r="G35" s="298"/>
      <c r="H35" s="298"/>
      <c r="I35" s="268"/>
      <c r="J35" s="277"/>
    </row>
    <row r="36" spans="1:54" s="287" customFormat="1" ht="18.5">
      <c r="A36" s="277"/>
      <c r="B36" s="278"/>
      <c r="C36" s="288"/>
      <c r="D36" s="288"/>
      <c r="E36" s="251"/>
      <c r="H36" s="251"/>
      <c r="I36" s="251"/>
      <c r="J36" s="277"/>
    </row>
    <row r="37" spans="1:54" s="252" customFormat="1" ht="30" customHeight="1">
      <c r="A37" s="277"/>
      <c r="B37" s="279" t="s">
        <v>433</v>
      </c>
      <c r="C37" s="293"/>
      <c r="D37" s="293"/>
      <c r="E37" s="293"/>
      <c r="F37" s="293"/>
      <c r="H37" s="253"/>
      <c r="I37" s="253"/>
      <c r="J37" s="250"/>
    </row>
    <row r="38" spans="1:54" s="252" customFormat="1" ht="18.5">
      <c r="A38" s="277"/>
      <c r="B38" s="279" t="s">
        <v>425</v>
      </c>
      <c r="C38" s="294"/>
      <c r="D38" s="294"/>
      <c r="E38" s="294"/>
      <c r="F38" s="294"/>
      <c r="H38" s="253"/>
      <c r="I38" s="253"/>
      <c r="J38" s="250"/>
    </row>
    <row r="39" spans="1:54" s="252" customFormat="1" ht="18.5">
      <c r="A39" s="277"/>
      <c r="B39" s="279" t="s">
        <v>438</v>
      </c>
      <c r="C39" s="294"/>
      <c r="D39" s="294"/>
      <c r="E39" s="294"/>
      <c r="F39" s="294"/>
      <c r="H39" s="253"/>
      <c r="I39" s="253"/>
      <c r="J39" s="250"/>
    </row>
    <row r="40" spans="1:54" s="252" customFormat="1" ht="18.5">
      <c r="A40" s="277"/>
      <c r="B40" s="279"/>
      <c r="C40" s="254"/>
      <c r="D40" s="255"/>
      <c r="E40" s="253"/>
      <c r="H40" s="253"/>
      <c r="I40" s="253"/>
      <c r="J40" s="250"/>
    </row>
    <row r="41" spans="1:54" s="252" customFormat="1" ht="18.5">
      <c r="A41" s="277"/>
      <c r="B41" s="279" t="s">
        <v>439</v>
      </c>
      <c r="C41" s="295"/>
      <c r="D41" s="295"/>
      <c r="E41" s="295"/>
      <c r="F41" s="295"/>
      <c r="G41" s="256"/>
      <c r="H41" s="256"/>
      <c r="I41" s="256"/>
      <c r="J41" s="250"/>
    </row>
    <row r="42" spans="1:54" s="281" customFormat="1" ht="18.5">
      <c r="A42" s="277"/>
      <c r="B42" s="288"/>
      <c r="C42" s="288"/>
      <c r="D42" s="288"/>
      <c r="E42" s="288"/>
      <c r="F42" s="288"/>
      <c r="G42" s="288"/>
      <c r="H42" s="288"/>
      <c r="I42" s="288"/>
      <c r="J42" s="277"/>
    </row>
    <row r="43" spans="1:54" s="281" customFormat="1" ht="18.5">
      <c r="A43" s="277"/>
      <c r="B43" s="288"/>
      <c r="C43" s="288"/>
      <c r="D43" s="288"/>
      <c r="E43" s="288"/>
      <c r="F43" s="288"/>
      <c r="G43" s="288"/>
      <c r="H43" s="288"/>
      <c r="I43" s="288"/>
      <c r="J43" s="277"/>
    </row>
    <row r="44" spans="1:54" s="281" customFormat="1" ht="18.5">
      <c r="A44" s="277"/>
      <c r="B44" s="289" t="s">
        <v>442</v>
      </c>
      <c r="C44" s="288"/>
      <c r="D44" s="288"/>
      <c r="E44" s="288"/>
      <c r="F44" s="288"/>
      <c r="G44" s="288"/>
      <c r="H44" s="288"/>
      <c r="I44" s="288"/>
      <c r="J44" s="277"/>
    </row>
    <row r="45" spans="1:54" s="281" customFormat="1" ht="18.5">
      <c r="A45" s="277"/>
      <c r="B45" s="296" t="s">
        <v>443</v>
      </c>
      <c r="C45" s="297"/>
      <c r="D45" s="297"/>
      <c r="E45" s="297"/>
      <c r="F45" s="297"/>
      <c r="G45" s="297"/>
      <c r="H45" s="297"/>
      <c r="I45" s="286"/>
      <c r="J45" s="290"/>
    </row>
    <row r="46" spans="1:54" customFormat="1">
      <c r="A46" s="291"/>
      <c r="J46" s="292"/>
    </row>
    <row r="47" spans="1:54" s="266" customFormat="1" ht="15.5">
      <c r="A47" s="262"/>
      <c r="B47" s="283"/>
      <c r="C47" s="284"/>
      <c r="D47" s="284"/>
      <c r="E47" s="285"/>
      <c r="F47" s="285"/>
      <c r="G47" s="285"/>
      <c r="H47" s="285"/>
      <c r="I47" s="285"/>
      <c r="J47" s="264"/>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5"/>
      <c r="AP47" s="265"/>
      <c r="AQ47" s="265"/>
      <c r="AR47" s="265"/>
      <c r="AS47" s="265"/>
      <c r="AT47" s="265"/>
      <c r="AU47" s="265"/>
      <c r="AV47" s="265"/>
      <c r="AW47" s="265"/>
      <c r="AX47" s="265"/>
      <c r="AY47" s="265"/>
      <c r="AZ47" s="265"/>
      <c r="BA47" s="265"/>
      <c r="BB47" s="265"/>
    </row>
  </sheetData>
  <sheetProtection sheet="1" objects="1" scenarios="1"/>
  <mergeCells count="36">
    <mergeCell ref="C21:D21"/>
    <mergeCell ref="G21:H21"/>
    <mergeCell ref="B2:H2"/>
    <mergeCell ref="B5:H5"/>
    <mergeCell ref="C7:F7"/>
    <mergeCell ref="C10:F10"/>
    <mergeCell ref="C11:F11"/>
    <mergeCell ref="C12:F12"/>
    <mergeCell ref="C13:F13"/>
    <mergeCell ref="C14:F14"/>
    <mergeCell ref="B18:H18"/>
    <mergeCell ref="B19:D19"/>
    <mergeCell ref="F19:H19"/>
    <mergeCell ref="C22:D22"/>
    <mergeCell ref="G22:H22"/>
    <mergeCell ref="C23:D23"/>
    <mergeCell ref="G23:H23"/>
    <mergeCell ref="C24:D24"/>
    <mergeCell ref="G24:H24"/>
    <mergeCell ref="B35:H35"/>
    <mergeCell ref="C25:D25"/>
    <mergeCell ref="G25:H25"/>
    <mergeCell ref="C26:D26"/>
    <mergeCell ref="G26:H26"/>
    <mergeCell ref="C27:D27"/>
    <mergeCell ref="G27:H27"/>
    <mergeCell ref="C28:D28"/>
    <mergeCell ref="G28:H28"/>
    <mergeCell ref="C30:D30"/>
    <mergeCell ref="G30:H30"/>
    <mergeCell ref="B34:H34"/>
    <mergeCell ref="C37:F37"/>
    <mergeCell ref="C38:F38"/>
    <mergeCell ref="C39:F39"/>
    <mergeCell ref="C41:F41"/>
    <mergeCell ref="B45:H45"/>
  </mergeCells>
  <pageMargins left="0.7" right="0.7" top="0.75" bottom="0.75" header="0.3" footer="0.3"/>
  <pageSetup paperSize="9" scale="52" fitToHeight="0" orientation="landscape" r:id="rId1"/>
  <rowBreaks count="1" manualBreakCount="1">
    <brk id="32" max="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Please select a qualification from the list." xr:uid="{6009DFEC-0CC0-4A8B-8DFA-362152BECA59}">
          <x14:formula1>
            <xm:f>'Annex C'!$A$2:$A$8</xm:f>
          </x14:formula1>
          <xm:sqref>C26:D26 G26:H26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I375"/>
  <sheetViews>
    <sheetView zoomScaleNormal="100" workbookViewId="0">
      <pane xSplit="3" ySplit="2" topLeftCell="D3" activePane="bottomRight" state="frozen"/>
      <selection pane="topRight" activeCell="C1" sqref="C1"/>
      <selection pane="bottomLeft" activeCell="A3" sqref="A3"/>
      <selection pane="bottomRight" activeCell="E4" sqref="E4"/>
    </sheetView>
  </sheetViews>
  <sheetFormatPr defaultColWidth="9.1796875" defaultRowHeight="14.5"/>
  <cols>
    <col min="1" max="1" width="12.453125" customWidth="1"/>
    <col min="2" max="2" width="28.453125" style="175" customWidth="1"/>
    <col min="3" max="3" width="49" customWidth="1"/>
    <col min="4" max="4" width="8.54296875" style="147" customWidth="1"/>
    <col min="5" max="7" width="44.81640625" style="183" customWidth="1"/>
    <col min="8" max="8" width="9.1796875" style="147"/>
    <col min="9" max="9" width="0" style="147" hidden="1" customWidth="1"/>
    <col min="10" max="16384" width="9.1796875" style="147"/>
  </cols>
  <sheetData>
    <row r="1" spans="1:9" s="146" customFormat="1" ht="16.5" thickTop="1" thickBot="1">
      <c r="A1" s="151"/>
      <c r="B1" s="346" t="s">
        <v>332</v>
      </c>
      <c r="C1" s="341" t="s">
        <v>3</v>
      </c>
      <c r="D1" s="340" t="s">
        <v>41</v>
      </c>
      <c r="E1" s="341"/>
      <c r="F1" s="340" t="s">
        <v>185</v>
      </c>
      <c r="G1" s="341"/>
    </row>
    <row r="2" spans="1:9" s="146" customFormat="1" ht="32" thickTop="1" thickBot="1">
      <c r="A2" s="152"/>
      <c r="B2" s="347"/>
      <c r="C2" s="360"/>
      <c r="D2" s="176" t="s">
        <v>42</v>
      </c>
      <c r="E2" s="177" t="s">
        <v>43</v>
      </c>
      <c r="F2" s="176" t="s">
        <v>100</v>
      </c>
      <c r="G2" s="178" t="s">
        <v>99</v>
      </c>
    </row>
    <row r="3" spans="1:9" s="146" customFormat="1" ht="16.5" thickTop="1" thickBot="1">
      <c r="A3" s="153">
        <v>7.1</v>
      </c>
      <c r="B3" s="353" t="s">
        <v>69</v>
      </c>
      <c r="C3" s="353"/>
      <c r="D3" s="166"/>
      <c r="E3" s="209"/>
      <c r="F3" s="209"/>
      <c r="G3" s="223"/>
    </row>
    <row r="4" spans="1:9" ht="56.5" thickTop="1">
      <c r="A4" s="343" t="s">
        <v>8</v>
      </c>
      <c r="B4" s="349" t="s">
        <v>181</v>
      </c>
      <c r="C4" s="197" t="s">
        <v>397</v>
      </c>
      <c r="D4" s="10" t="s">
        <v>40</v>
      </c>
      <c r="E4" s="11"/>
      <c r="F4" s="11"/>
      <c r="G4" s="11"/>
      <c r="I4" s="147" t="str">
        <f t="shared" ref="I4:I5" si="0">TRIM(C4)</f>
        <v>·    Policies are in place that sufficiently cover the insurer’s external connections and network-connected third parties, excluding government, public utilities and financial market infrastructure.</v>
      </c>
    </row>
    <row r="5" spans="1:9" ht="42.5" thickBot="1">
      <c r="A5" s="352"/>
      <c r="B5" s="350"/>
      <c r="C5" s="234" t="s">
        <v>208</v>
      </c>
      <c r="D5" s="10" t="s">
        <v>40</v>
      </c>
      <c r="E5" s="29"/>
      <c r="F5" s="30"/>
      <c r="G5" s="30"/>
      <c r="H5" s="194"/>
      <c r="I5" s="147" t="str">
        <f t="shared" si="0"/>
        <v>·       Critical business processes that are dependent on external connections or network-connected third-parties have been identified.</v>
      </c>
    </row>
    <row r="6" spans="1:9" ht="56.5" thickTop="1">
      <c r="A6" s="343" t="s">
        <v>10</v>
      </c>
      <c r="B6" s="351" t="s">
        <v>181</v>
      </c>
      <c r="C6" s="197" t="s">
        <v>398</v>
      </c>
      <c r="D6" s="47" t="s">
        <v>40</v>
      </c>
      <c r="E6" s="51"/>
      <c r="F6" s="29"/>
      <c r="G6" s="29"/>
    </row>
    <row r="7" spans="1:9" ht="65.400000000000006" customHeight="1" thickBot="1">
      <c r="A7" s="352"/>
      <c r="B7" s="350"/>
      <c r="C7" s="201" t="s">
        <v>209</v>
      </c>
      <c r="D7" s="10" t="s">
        <v>40</v>
      </c>
      <c r="E7" s="29"/>
      <c r="F7" s="30"/>
      <c r="G7" s="29"/>
    </row>
    <row r="8" spans="1:9" ht="56.5" thickTop="1">
      <c r="A8" s="342" t="s">
        <v>9</v>
      </c>
      <c r="B8" s="351" t="s">
        <v>182</v>
      </c>
      <c r="C8" s="197" t="s">
        <v>399</v>
      </c>
      <c r="D8" s="47" t="s">
        <v>40</v>
      </c>
      <c r="E8" s="51"/>
      <c r="F8" s="29"/>
      <c r="G8" s="51"/>
    </row>
    <row r="9" spans="1:9" ht="84.5" thickBot="1">
      <c r="A9" s="342"/>
      <c r="B9" s="351"/>
      <c r="C9" s="197" t="s">
        <v>400</v>
      </c>
      <c r="D9" s="10" t="s">
        <v>40</v>
      </c>
      <c r="E9" s="29"/>
      <c r="F9" s="29"/>
      <c r="G9" s="29"/>
    </row>
    <row r="10" spans="1:9" ht="16.5" thickTop="1" thickBot="1">
      <c r="A10" s="153">
        <v>7.2</v>
      </c>
      <c r="B10" s="353" t="s">
        <v>189</v>
      </c>
      <c r="C10" s="353"/>
      <c r="D10" s="166"/>
      <c r="E10" s="211"/>
      <c r="F10" s="211"/>
      <c r="G10" s="212"/>
      <c r="I10" s="147" t="str">
        <f>TRIM(B10)</f>
        <v>Third-party management</v>
      </c>
    </row>
    <row r="11" spans="1:9" ht="57" thickTop="1" thickBot="1">
      <c r="A11" s="342" t="s">
        <v>8</v>
      </c>
      <c r="B11" s="157" t="s">
        <v>56</v>
      </c>
      <c r="C11" s="214" t="s">
        <v>401</v>
      </c>
      <c r="D11" s="10" t="s">
        <v>40</v>
      </c>
      <c r="E11" s="11"/>
      <c r="F11" s="11"/>
      <c r="G11" s="11"/>
      <c r="I11" s="147" t="str">
        <f t="shared" ref="I11:I13" si="1">TRIM(C11)</f>
        <v>·       Contracts acknowledge that the third-party is responsible for the security and privacy of the sensitive or critical insurer data that it stores, processes, or transmits over secure connections.</v>
      </c>
    </row>
    <row r="12" spans="1:9" ht="70.5" thickTop="1">
      <c r="A12" s="342"/>
      <c r="B12" s="349" t="s">
        <v>83</v>
      </c>
      <c r="C12" s="197" t="s">
        <v>402</v>
      </c>
      <c r="D12" s="10" t="s">
        <v>40</v>
      </c>
      <c r="E12" s="11"/>
      <c r="F12" s="11"/>
      <c r="G12" s="11"/>
      <c r="I12" s="147" t="str">
        <f t="shared" si="1"/>
        <v>·        Before contracts are signed, risk-based due diligence on cybersecurity control is performed on prospective third parties that will be network-connected and will process, store and transmit sensitive or critical insurer data.</v>
      </c>
    </row>
    <row r="13" spans="1:9" ht="42.5" thickBot="1">
      <c r="A13" s="352"/>
      <c r="B13" s="350"/>
      <c r="C13" s="201" t="s">
        <v>403</v>
      </c>
      <c r="D13" s="10" t="s">
        <v>40</v>
      </c>
      <c r="E13" s="30"/>
      <c r="F13" s="30"/>
      <c r="G13" s="30"/>
      <c r="I13" s="147" t="str">
        <f t="shared" si="1"/>
        <v>·      A list of third parties that are network-connected and process, store or transmit sensitive or critical insurer data, is maintained.</v>
      </c>
    </row>
    <row r="14" spans="1:9" ht="94.5" customHeight="1" thickTop="1" thickBot="1">
      <c r="A14" s="154" t="s">
        <v>9</v>
      </c>
      <c r="B14" s="157" t="s">
        <v>56</v>
      </c>
      <c r="C14" s="197" t="s">
        <v>404</v>
      </c>
      <c r="D14" s="50" t="s">
        <v>40</v>
      </c>
      <c r="E14" s="29"/>
      <c r="F14" s="29"/>
      <c r="G14" s="29"/>
    </row>
    <row r="15" spans="1:9" ht="16.5" thickTop="1" thickBot="1">
      <c r="A15" s="235">
        <v>7.3</v>
      </c>
      <c r="B15" s="353" t="s">
        <v>188</v>
      </c>
      <c r="C15" s="353"/>
      <c r="D15" s="166"/>
      <c r="E15" s="211"/>
      <c r="F15" s="236"/>
      <c r="G15" s="237"/>
      <c r="I15" s="147" t="str">
        <f>TRIM(B15)</f>
        <v>Ongoing monitoring of third-party risk</v>
      </c>
    </row>
    <row r="16" spans="1:9" ht="84.65" customHeight="1" thickTop="1" thickBot="1">
      <c r="A16" s="217" t="s">
        <v>8</v>
      </c>
      <c r="B16" s="169"/>
      <c r="C16" s="214" t="s">
        <v>405</v>
      </c>
      <c r="D16" s="10" t="s">
        <v>40</v>
      </c>
      <c r="E16" s="13"/>
      <c r="F16" s="49"/>
      <c r="G16" s="49"/>
      <c r="I16" s="147" t="str">
        <f t="shared" ref="I16:I41" si="2">TRIM(C16)</f>
        <v>·       The cybersecurity assessments of third parties that are network-connected and process, store or transmit sensitive or critical insure data are updated and reviewed regularly.</v>
      </c>
    </row>
    <row r="17" spans="1:9" ht="56.5" thickTop="1">
      <c r="A17" s="342" t="s">
        <v>10</v>
      </c>
      <c r="B17" s="368"/>
      <c r="C17" s="202" t="s">
        <v>210</v>
      </c>
      <c r="D17" s="47" t="s">
        <v>40</v>
      </c>
      <c r="E17" s="29"/>
      <c r="F17" s="29"/>
      <c r="G17" s="29"/>
      <c r="I17" s="147" t="str">
        <f t="shared" si="2"/>
        <v>·       A formal programme is in place that assigns responsibility for ongoing oversight of the access of third parties that are network-connected and process, store or transmit sensitive or critical AI data.</v>
      </c>
    </row>
    <row r="18" spans="1:9" ht="70.75" customHeight="1" thickBot="1">
      <c r="A18" s="352"/>
      <c r="B18" s="369"/>
      <c r="C18" s="201" t="s">
        <v>406</v>
      </c>
      <c r="D18" s="10" t="s">
        <v>40</v>
      </c>
      <c r="E18" s="30"/>
      <c r="F18" s="30"/>
      <c r="G18" s="30"/>
      <c r="I18" s="147" t="str">
        <f t="shared" si="2"/>
        <v>·        Monitoring of third parties that are network-connected and process, store or transmit sensitive or critical insurer data is scaled, in terms of depth and frequency, according to the risk of the third parties.</v>
      </c>
    </row>
    <row r="19" spans="1:9" ht="15" thickTop="1">
      <c r="A19" s="173"/>
      <c r="B19" s="172"/>
      <c r="C19" s="173"/>
      <c r="D19" s="148"/>
      <c r="E19" s="182"/>
      <c r="F19" s="182"/>
      <c r="G19" s="182"/>
      <c r="I19" s="147" t="str">
        <f t="shared" si="2"/>
        <v/>
      </c>
    </row>
    <row r="20" spans="1:9">
      <c r="I20" s="147" t="str">
        <f t="shared" si="2"/>
        <v/>
      </c>
    </row>
    <row r="21" spans="1:9">
      <c r="I21" s="147" t="str">
        <f t="shared" si="2"/>
        <v/>
      </c>
    </row>
    <row r="22" spans="1:9">
      <c r="I22" s="147" t="str">
        <f t="shared" si="2"/>
        <v/>
      </c>
    </row>
    <row r="23" spans="1:9">
      <c r="I23" s="147" t="str">
        <f t="shared" si="2"/>
        <v/>
      </c>
    </row>
    <row r="24" spans="1:9">
      <c r="I24" s="147" t="str">
        <f t="shared" si="2"/>
        <v/>
      </c>
    </row>
    <row r="25" spans="1:9">
      <c r="I25" s="147" t="str">
        <f t="shared" si="2"/>
        <v/>
      </c>
    </row>
    <row r="26" spans="1:9">
      <c r="I26" s="147" t="str">
        <f t="shared" si="2"/>
        <v/>
      </c>
    </row>
    <row r="27" spans="1:9">
      <c r="I27" s="147" t="str">
        <f t="shared" si="2"/>
        <v/>
      </c>
    </row>
    <row r="28" spans="1:9">
      <c r="I28" s="147" t="str">
        <f t="shared" si="2"/>
        <v/>
      </c>
    </row>
    <row r="29" spans="1:9">
      <c r="I29" s="147" t="str">
        <f t="shared" si="2"/>
        <v/>
      </c>
    </row>
    <row r="30" spans="1:9">
      <c r="I30" s="147" t="str">
        <f t="shared" si="2"/>
        <v/>
      </c>
    </row>
    <row r="31" spans="1:9">
      <c r="I31" s="147" t="str">
        <f t="shared" si="2"/>
        <v/>
      </c>
    </row>
    <row r="32" spans="1:9">
      <c r="I32" s="147" t="str">
        <f t="shared" si="2"/>
        <v/>
      </c>
    </row>
    <row r="33" spans="9:9">
      <c r="I33" s="147" t="str">
        <f t="shared" si="2"/>
        <v/>
      </c>
    </row>
    <row r="34" spans="9:9">
      <c r="I34" s="147" t="str">
        <f t="shared" si="2"/>
        <v/>
      </c>
    </row>
    <row r="35" spans="9:9">
      <c r="I35" s="147" t="str">
        <f t="shared" si="2"/>
        <v/>
      </c>
    </row>
    <row r="36" spans="9:9">
      <c r="I36" s="147" t="str">
        <f t="shared" si="2"/>
        <v/>
      </c>
    </row>
    <row r="37" spans="9:9">
      <c r="I37" s="147" t="str">
        <f t="shared" si="2"/>
        <v/>
      </c>
    </row>
    <row r="38" spans="9:9">
      <c r="I38" s="147" t="str">
        <f t="shared" si="2"/>
        <v/>
      </c>
    </row>
    <row r="39" spans="9:9">
      <c r="I39" s="147" t="str">
        <f t="shared" si="2"/>
        <v/>
      </c>
    </row>
    <row r="40" spans="9:9">
      <c r="I40" s="147" t="str">
        <f t="shared" si="2"/>
        <v/>
      </c>
    </row>
    <row r="41" spans="9:9">
      <c r="I41" s="147" t="str">
        <f t="shared" si="2"/>
        <v/>
      </c>
    </row>
    <row r="42" spans="9:9">
      <c r="I42" s="147" t="str">
        <f t="shared" ref="I42:I105" si="3">TRIM(C42)</f>
        <v/>
      </c>
    </row>
    <row r="43" spans="9:9">
      <c r="I43" s="147" t="str">
        <f t="shared" si="3"/>
        <v/>
      </c>
    </row>
    <row r="44" spans="9:9">
      <c r="I44" s="147" t="str">
        <f t="shared" si="3"/>
        <v/>
      </c>
    </row>
    <row r="45" spans="9:9">
      <c r="I45" s="147" t="str">
        <f t="shared" si="3"/>
        <v/>
      </c>
    </row>
    <row r="46" spans="9:9">
      <c r="I46" s="147" t="str">
        <f t="shared" si="3"/>
        <v/>
      </c>
    </row>
    <row r="47" spans="9:9">
      <c r="I47" s="147" t="str">
        <f t="shared" si="3"/>
        <v/>
      </c>
    </row>
    <row r="48" spans="9:9">
      <c r="I48" s="147" t="str">
        <f t="shared" si="3"/>
        <v/>
      </c>
    </row>
    <row r="49" spans="9:9">
      <c r="I49" s="147" t="str">
        <f t="shared" si="3"/>
        <v/>
      </c>
    </row>
    <row r="50" spans="9:9">
      <c r="I50" s="147" t="str">
        <f t="shared" si="3"/>
        <v/>
      </c>
    </row>
    <row r="51" spans="9:9">
      <c r="I51" s="147" t="str">
        <f t="shared" si="3"/>
        <v/>
      </c>
    </row>
    <row r="52" spans="9:9">
      <c r="I52" s="147" t="str">
        <f t="shared" si="3"/>
        <v/>
      </c>
    </row>
    <row r="53" spans="9:9">
      <c r="I53" s="147" t="str">
        <f t="shared" si="3"/>
        <v/>
      </c>
    </row>
    <row r="54" spans="9:9">
      <c r="I54" s="147" t="str">
        <f t="shared" si="3"/>
        <v/>
      </c>
    </row>
    <row r="55" spans="9:9">
      <c r="I55" s="147" t="str">
        <f t="shared" si="3"/>
        <v/>
      </c>
    </row>
    <row r="56" spans="9:9">
      <c r="I56" s="147" t="str">
        <f t="shared" si="3"/>
        <v/>
      </c>
    </row>
    <row r="57" spans="9:9">
      <c r="I57" s="147" t="str">
        <f t="shared" si="3"/>
        <v/>
      </c>
    </row>
    <row r="58" spans="9:9">
      <c r="I58" s="147" t="str">
        <f t="shared" si="3"/>
        <v/>
      </c>
    </row>
    <row r="59" spans="9:9">
      <c r="I59" s="147" t="str">
        <f t="shared" si="3"/>
        <v/>
      </c>
    </row>
    <row r="60" spans="9:9">
      <c r="I60" s="147" t="str">
        <f t="shared" si="3"/>
        <v/>
      </c>
    </row>
    <row r="61" spans="9:9">
      <c r="I61" s="147" t="str">
        <f t="shared" si="3"/>
        <v/>
      </c>
    </row>
    <row r="62" spans="9:9">
      <c r="I62" s="147" t="str">
        <f t="shared" si="3"/>
        <v/>
      </c>
    </row>
    <row r="63" spans="9:9">
      <c r="I63" s="147" t="str">
        <f t="shared" si="3"/>
        <v/>
      </c>
    </row>
    <row r="64" spans="9:9">
      <c r="I64" s="147" t="str">
        <f t="shared" si="3"/>
        <v/>
      </c>
    </row>
    <row r="65" spans="9:9">
      <c r="I65" s="147" t="str">
        <f t="shared" si="3"/>
        <v/>
      </c>
    </row>
    <row r="66" spans="9:9">
      <c r="I66" s="147" t="str">
        <f t="shared" si="3"/>
        <v/>
      </c>
    </row>
    <row r="67" spans="9:9">
      <c r="I67" s="147" t="str">
        <f t="shared" si="3"/>
        <v/>
      </c>
    </row>
    <row r="68" spans="9:9">
      <c r="I68" s="147" t="str">
        <f t="shared" si="3"/>
        <v/>
      </c>
    </row>
    <row r="69" spans="9:9">
      <c r="I69" s="147" t="str">
        <f t="shared" si="3"/>
        <v/>
      </c>
    </row>
    <row r="70" spans="9:9">
      <c r="I70" s="147" t="str">
        <f t="shared" si="3"/>
        <v/>
      </c>
    </row>
    <row r="71" spans="9:9">
      <c r="I71" s="147" t="str">
        <f t="shared" si="3"/>
        <v/>
      </c>
    </row>
    <row r="72" spans="9:9">
      <c r="I72" s="147" t="str">
        <f t="shared" si="3"/>
        <v/>
      </c>
    </row>
    <row r="73" spans="9:9">
      <c r="I73" s="147" t="str">
        <f t="shared" si="3"/>
        <v/>
      </c>
    </row>
    <row r="74" spans="9:9">
      <c r="I74" s="147" t="str">
        <f t="shared" si="3"/>
        <v/>
      </c>
    </row>
    <row r="75" spans="9:9">
      <c r="I75" s="147" t="str">
        <f t="shared" si="3"/>
        <v/>
      </c>
    </row>
    <row r="76" spans="9:9">
      <c r="I76" s="147" t="str">
        <f t="shared" si="3"/>
        <v/>
      </c>
    </row>
    <row r="77" spans="9:9">
      <c r="I77" s="147" t="str">
        <f t="shared" si="3"/>
        <v/>
      </c>
    </row>
    <row r="78" spans="9:9">
      <c r="I78" s="147" t="str">
        <f t="shared" si="3"/>
        <v/>
      </c>
    </row>
    <row r="79" spans="9:9">
      <c r="I79" s="147" t="str">
        <f t="shared" si="3"/>
        <v/>
      </c>
    </row>
    <row r="80" spans="9:9">
      <c r="I80" s="147" t="str">
        <f t="shared" si="3"/>
        <v/>
      </c>
    </row>
    <row r="81" spans="9:9">
      <c r="I81" s="147" t="str">
        <f t="shared" si="3"/>
        <v/>
      </c>
    </row>
    <row r="82" spans="9:9">
      <c r="I82" s="147" t="str">
        <f t="shared" si="3"/>
        <v/>
      </c>
    </row>
    <row r="83" spans="9:9">
      <c r="I83" s="147" t="str">
        <f t="shared" si="3"/>
        <v/>
      </c>
    </row>
    <row r="84" spans="9:9">
      <c r="I84" s="147" t="str">
        <f t="shared" si="3"/>
        <v/>
      </c>
    </row>
    <row r="85" spans="9:9">
      <c r="I85" s="147" t="str">
        <f t="shared" si="3"/>
        <v/>
      </c>
    </row>
    <row r="86" spans="9:9">
      <c r="I86" s="147" t="str">
        <f t="shared" si="3"/>
        <v/>
      </c>
    </row>
    <row r="87" spans="9:9">
      <c r="I87" s="147" t="str">
        <f t="shared" si="3"/>
        <v/>
      </c>
    </row>
    <row r="88" spans="9:9">
      <c r="I88" s="147" t="str">
        <f t="shared" si="3"/>
        <v/>
      </c>
    </row>
    <row r="89" spans="9:9">
      <c r="I89" s="147" t="str">
        <f t="shared" si="3"/>
        <v/>
      </c>
    </row>
    <row r="90" spans="9:9">
      <c r="I90" s="147" t="str">
        <f t="shared" si="3"/>
        <v/>
      </c>
    </row>
    <row r="91" spans="9:9">
      <c r="I91" s="147" t="str">
        <f t="shared" si="3"/>
        <v/>
      </c>
    </row>
    <row r="92" spans="9:9">
      <c r="I92" s="147" t="str">
        <f t="shared" si="3"/>
        <v/>
      </c>
    </row>
    <row r="93" spans="9:9">
      <c r="I93" s="147" t="str">
        <f t="shared" si="3"/>
        <v/>
      </c>
    </row>
    <row r="94" spans="9:9">
      <c r="I94" s="147" t="str">
        <f t="shared" si="3"/>
        <v/>
      </c>
    </row>
    <row r="95" spans="9:9">
      <c r="I95" s="147" t="str">
        <f t="shared" si="3"/>
        <v/>
      </c>
    </row>
    <row r="96" spans="9:9">
      <c r="I96" s="147" t="str">
        <f t="shared" si="3"/>
        <v/>
      </c>
    </row>
    <row r="97" spans="9:9">
      <c r="I97" s="147" t="str">
        <f t="shared" si="3"/>
        <v/>
      </c>
    </row>
    <row r="98" spans="9:9">
      <c r="I98" s="147" t="str">
        <f t="shared" si="3"/>
        <v/>
      </c>
    </row>
    <row r="99" spans="9:9">
      <c r="I99" s="147" t="str">
        <f t="shared" si="3"/>
        <v/>
      </c>
    </row>
    <row r="100" spans="9:9">
      <c r="I100" s="147" t="str">
        <f t="shared" si="3"/>
        <v/>
      </c>
    </row>
    <row r="101" spans="9:9">
      <c r="I101" s="147" t="str">
        <f t="shared" si="3"/>
        <v/>
      </c>
    </row>
    <row r="102" spans="9:9">
      <c r="I102" s="147" t="str">
        <f t="shared" si="3"/>
        <v/>
      </c>
    </row>
    <row r="103" spans="9:9">
      <c r="I103" s="147" t="str">
        <f t="shared" si="3"/>
        <v/>
      </c>
    </row>
    <row r="104" spans="9:9">
      <c r="I104" s="147" t="str">
        <f t="shared" si="3"/>
        <v/>
      </c>
    </row>
    <row r="105" spans="9:9">
      <c r="I105" s="147" t="str">
        <f t="shared" si="3"/>
        <v/>
      </c>
    </row>
    <row r="106" spans="9:9">
      <c r="I106" s="147" t="str">
        <f t="shared" ref="I106:I169" si="4">TRIM(C106)</f>
        <v/>
      </c>
    </row>
    <row r="107" spans="9:9">
      <c r="I107" s="147" t="str">
        <f t="shared" si="4"/>
        <v/>
      </c>
    </row>
    <row r="108" spans="9:9">
      <c r="I108" s="147" t="str">
        <f t="shared" si="4"/>
        <v/>
      </c>
    </row>
    <row r="109" spans="9:9">
      <c r="I109" s="147" t="str">
        <f t="shared" si="4"/>
        <v/>
      </c>
    </row>
    <row r="110" spans="9:9">
      <c r="I110" s="147" t="str">
        <f t="shared" si="4"/>
        <v/>
      </c>
    </row>
    <row r="111" spans="9:9">
      <c r="I111" s="147" t="str">
        <f t="shared" si="4"/>
        <v/>
      </c>
    </row>
    <row r="112" spans="9:9">
      <c r="I112" s="147" t="str">
        <f t="shared" si="4"/>
        <v/>
      </c>
    </row>
    <row r="113" spans="9:9">
      <c r="I113" s="147" t="str">
        <f t="shared" si="4"/>
        <v/>
      </c>
    </row>
    <row r="114" spans="9:9">
      <c r="I114" s="147" t="str">
        <f t="shared" si="4"/>
        <v/>
      </c>
    </row>
    <row r="115" spans="9:9">
      <c r="I115" s="147" t="str">
        <f t="shared" si="4"/>
        <v/>
      </c>
    </row>
    <row r="116" spans="9:9">
      <c r="I116" s="147" t="str">
        <f t="shared" si="4"/>
        <v/>
      </c>
    </row>
    <row r="117" spans="9:9">
      <c r="I117" s="147" t="str">
        <f t="shared" si="4"/>
        <v/>
      </c>
    </row>
    <row r="118" spans="9:9">
      <c r="I118" s="147" t="str">
        <f t="shared" si="4"/>
        <v/>
      </c>
    </row>
    <row r="119" spans="9:9">
      <c r="I119" s="147" t="str">
        <f t="shared" si="4"/>
        <v/>
      </c>
    </row>
    <row r="120" spans="9:9">
      <c r="I120" s="147" t="str">
        <f t="shared" si="4"/>
        <v/>
      </c>
    </row>
    <row r="121" spans="9:9">
      <c r="I121" s="147" t="str">
        <f t="shared" si="4"/>
        <v/>
      </c>
    </row>
    <row r="122" spans="9:9">
      <c r="I122" s="147" t="str">
        <f t="shared" si="4"/>
        <v/>
      </c>
    </row>
    <row r="123" spans="9:9">
      <c r="I123" s="147" t="str">
        <f t="shared" si="4"/>
        <v/>
      </c>
    </row>
    <row r="124" spans="9:9">
      <c r="I124" s="147" t="str">
        <f t="shared" si="4"/>
        <v/>
      </c>
    </row>
    <row r="125" spans="9:9">
      <c r="I125" s="147" t="str">
        <f t="shared" si="4"/>
        <v/>
      </c>
    </row>
    <row r="126" spans="9:9">
      <c r="I126" s="147" t="str">
        <f t="shared" si="4"/>
        <v/>
      </c>
    </row>
    <row r="127" spans="9:9">
      <c r="I127" s="147" t="str">
        <f t="shared" si="4"/>
        <v/>
      </c>
    </row>
    <row r="128" spans="9:9">
      <c r="I128" s="147" t="str">
        <f t="shared" si="4"/>
        <v/>
      </c>
    </row>
    <row r="129" spans="9:9">
      <c r="I129" s="147" t="str">
        <f t="shared" si="4"/>
        <v/>
      </c>
    </row>
    <row r="130" spans="9:9">
      <c r="I130" s="147" t="str">
        <f t="shared" si="4"/>
        <v/>
      </c>
    </row>
    <row r="131" spans="9:9">
      <c r="I131" s="147" t="str">
        <f t="shared" si="4"/>
        <v/>
      </c>
    </row>
    <row r="132" spans="9:9">
      <c r="I132" s="147" t="str">
        <f t="shared" si="4"/>
        <v/>
      </c>
    </row>
    <row r="133" spans="9:9">
      <c r="I133" s="147" t="str">
        <f t="shared" si="4"/>
        <v/>
      </c>
    </row>
    <row r="134" spans="9:9">
      <c r="I134" s="147" t="str">
        <f t="shared" si="4"/>
        <v/>
      </c>
    </row>
    <row r="135" spans="9:9">
      <c r="I135" s="147" t="str">
        <f t="shared" si="4"/>
        <v/>
      </c>
    </row>
    <row r="136" spans="9:9">
      <c r="I136" s="147" t="str">
        <f t="shared" si="4"/>
        <v/>
      </c>
    </row>
    <row r="137" spans="9:9">
      <c r="I137" s="147" t="str">
        <f t="shared" si="4"/>
        <v/>
      </c>
    </row>
    <row r="138" spans="9:9">
      <c r="I138" s="147" t="str">
        <f t="shared" si="4"/>
        <v/>
      </c>
    </row>
    <row r="139" spans="9:9">
      <c r="I139" s="147" t="str">
        <f t="shared" si="4"/>
        <v/>
      </c>
    </row>
    <row r="140" spans="9:9">
      <c r="I140" s="147" t="str">
        <f t="shared" si="4"/>
        <v/>
      </c>
    </row>
    <row r="141" spans="9:9">
      <c r="I141" s="147" t="str">
        <f t="shared" si="4"/>
        <v/>
      </c>
    </row>
    <row r="142" spans="9:9">
      <c r="I142" s="147" t="str">
        <f t="shared" si="4"/>
        <v/>
      </c>
    </row>
    <row r="143" spans="9:9">
      <c r="I143" s="147" t="str">
        <f t="shared" si="4"/>
        <v/>
      </c>
    </row>
    <row r="144" spans="9:9">
      <c r="I144" s="147" t="str">
        <f t="shared" si="4"/>
        <v/>
      </c>
    </row>
    <row r="145" spans="9:9">
      <c r="I145" s="147" t="str">
        <f t="shared" si="4"/>
        <v/>
      </c>
    </row>
    <row r="146" spans="9:9">
      <c r="I146" s="147" t="str">
        <f t="shared" si="4"/>
        <v/>
      </c>
    </row>
    <row r="147" spans="9:9">
      <c r="I147" s="147" t="str">
        <f t="shared" si="4"/>
        <v/>
      </c>
    </row>
    <row r="148" spans="9:9">
      <c r="I148" s="147" t="str">
        <f t="shared" si="4"/>
        <v/>
      </c>
    </row>
    <row r="149" spans="9:9">
      <c r="I149" s="147" t="str">
        <f t="shared" si="4"/>
        <v/>
      </c>
    </row>
    <row r="150" spans="9:9">
      <c r="I150" s="147" t="str">
        <f t="shared" si="4"/>
        <v/>
      </c>
    </row>
    <row r="151" spans="9:9">
      <c r="I151" s="147" t="str">
        <f t="shared" si="4"/>
        <v/>
      </c>
    </row>
    <row r="152" spans="9:9">
      <c r="I152" s="147" t="str">
        <f t="shared" si="4"/>
        <v/>
      </c>
    </row>
    <row r="153" spans="9:9">
      <c r="I153" s="147" t="str">
        <f t="shared" si="4"/>
        <v/>
      </c>
    </row>
    <row r="154" spans="9:9">
      <c r="I154" s="147" t="str">
        <f t="shared" si="4"/>
        <v/>
      </c>
    </row>
    <row r="155" spans="9:9">
      <c r="I155" s="147" t="str">
        <f t="shared" si="4"/>
        <v/>
      </c>
    </row>
    <row r="156" spans="9:9">
      <c r="I156" s="147" t="str">
        <f t="shared" si="4"/>
        <v/>
      </c>
    </row>
    <row r="157" spans="9:9">
      <c r="I157" s="147" t="str">
        <f t="shared" si="4"/>
        <v/>
      </c>
    </row>
    <row r="158" spans="9:9">
      <c r="I158" s="147" t="str">
        <f t="shared" si="4"/>
        <v/>
      </c>
    </row>
    <row r="159" spans="9:9">
      <c r="I159" s="147" t="str">
        <f t="shared" si="4"/>
        <v/>
      </c>
    </row>
    <row r="160" spans="9:9">
      <c r="I160" s="147" t="str">
        <f t="shared" si="4"/>
        <v/>
      </c>
    </row>
    <row r="161" spans="9:9">
      <c r="I161" s="147" t="str">
        <f t="shared" si="4"/>
        <v/>
      </c>
    </row>
    <row r="162" spans="9:9">
      <c r="I162" s="147" t="str">
        <f t="shared" si="4"/>
        <v/>
      </c>
    </row>
    <row r="163" spans="9:9">
      <c r="I163" s="147" t="str">
        <f t="shared" si="4"/>
        <v/>
      </c>
    </row>
    <row r="164" spans="9:9">
      <c r="I164" s="147" t="str">
        <f t="shared" si="4"/>
        <v/>
      </c>
    </row>
    <row r="165" spans="9:9">
      <c r="I165" s="147" t="str">
        <f t="shared" si="4"/>
        <v/>
      </c>
    </row>
    <row r="166" spans="9:9">
      <c r="I166" s="147" t="str">
        <f t="shared" si="4"/>
        <v/>
      </c>
    </row>
    <row r="167" spans="9:9">
      <c r="I167" s="147" t="str">
        <f t="shared" si="4"/>
        <v/>
      </c>
    </row>
    <row r="168" spans="9:9">
      <c r="I168" s="147" t="str">
        <f t="shared" si="4"/>
        <v/>
      </c>
    </row>
    <row r="169" spans="9:9">
      <c r="I169" s="147" t="str">
        <f t="shared" si="4"/>
        <v/>
      </c>
    </row>
    <row r="170" spans="9:9">
      <c r="I170" s="147" t="str">
        <f t="shared" ref="I170:I233" si="5">TRIM(C170)</f>
        <v/>
      </c>
    </row>
    <row r="171" spans="9:9">
      <c r="I171" s="147" t="str">
        <f t="shared" si="5"/>
        <v/>
      </c>
    </row>
    <row r="172" spans="9:9">
      <c r="I172" s="147" t="str">
        <f t="shared" si="5"/>
        <v/>
      </c>
    </row>
    <row r="173" spans="9:9">
      <c r="I173" s="147" t="str">
        <f t="shared" si="5"/>
        <v/>
      </c>
    </row>
    <row r="174" spans="9:9">
      <c r="I174" s="147" t="str">
        <f t="shared" si="5"/>
        <v/>
      </c>
    </row>
    <row r="175" spans="9:9">
      <c r="I175" s="147" t="str">
        <f t="shared" si="5"/>
        <v/>
      </c>
    </row>
    <row r="176" spans="9:9">
      <c r="I176" s="147" t="str">
        <f t="shared" si="5"/>
        <v/>
      </c>
    </row>
    <row r="177" spans="9:9">
      <c r="I177" s="147" t="str">
        <f t="shared" si="5"/>
        <v/>
      </c>
    </row>
    <row r="178" spans="9:9">
      <c r="I178" s="147" t="str">
        <f t="shared" si="5"/>
        <v/>
      </c>
    </row>
    <row r="179" spans="9:9">
      <c r="I179" s="147" t="str">
        <f t="shared" si="5"/>
        <v/>
      </c>
    </row>
    <row r="180" spans="9:9">
      <c r="I180" s="147" t="str">
        <f t="shared" si="5"/>
        <v/>
      </c>
    </row>
    <row r="181" spans="9:9">
      <c r="I181" s="147" t="str">
        <f t="shared" si="5"/>
        <v/>
      </c>
    </row>
    <row r="182" spans="9:9">
      <c r="I182" s="147" t="str">
        <f t="shared" si="5"/>
        <v/>
      </c>
    </row>
    <row r="183" spans="9:9">
      <c r="I183" s="147" t="str">
        <f t="shared" si="5"/>
        <v/>
      </c>
    </row>
    <row r="184" spans="9:9">
      <c r="I184" s="147" t="str">
        <f t="shared" si="5"/>
        <v/>
      </c>
    </row>
    <row r="185" spans="9:9">
      <c r="I185" s="147" t="str">
        <f t="shared" si="5"/>
        <v/>
      </c>
    </row>
    <row r="186" spans="9:9">
      <c r="I186" s="147" t="str">
        <f t="shared" si="5"/>
        <v/>
      </c>
    </row>
    <row r="187" spans="9:9">
      <c r="I187" s="147" t="str">
        <f t="shared" si="5"/>
        <v/>
      </c>
    </row>
    <row r="188" spans="9:9">
      <c r="I188" s="147" t="str">
        <f t="shared" si="5"/>
        <v/>
      </c>
    </row>
    <row r="189" spans="9:9">
      <c r="I189" s="147" t="str">
        <f t="shared" si="5"/>
        <v/>
      </c>
    </row>
    <row r="190" spans="9:9">
      <c r="I190" s="147" t="str">
        <f t="shared" si="5"/>
        <v/>
      </c>
    </row>
    <row r="191" spans="9:9">
      <c r="I191" s="147" t="str">
        <f t="shared" si="5"/>
        <v/>
      </c>
    </row>
    <row r="192" spans="9:9">
      <c r="I192" s="147" t="str">
        <f t="shared" si="5"/>
        <v/>
      </c>
    </row>
    <row r="193" spans="9:9">
      <c r="I193" s="147" t="str">
        <f t="shared" si="5"/>
        <v/>
      </c>
    </row>
    <row r="194" spans="9:9">
      <c r="I194" s="147" t="str">
        <f t="shared" si="5"/>
        <v/>
      </c>
    </row>
    <row r="195" spans="9:9">
      <c r="I195" s="147" t="str">
        <f t="shared" si="5"/>
        <v/>
      </c>
    </row>
    <row r="196" spans="9:9">
      <c r="I196" s="147" t="str">
        <f t="shared" si="5"/>
        <v/>
      </c>
    </row>
    <row r="197" spans="9:9">
      <c r="I197" s="147" t="str">
        <f t="shared" si="5"/>
        <v/>
      </c>
    </row>
    <row r="198" spans="9:9">
      <c r="I198" s="147" t="str">
        <f t="shared" si="5"/>
        <v/>
      </c>
    </row>
    <row r="199" spans="9:9">
      <c r="I199" s="147" t="str">
        <f t="shared" si="5"/>
        <v/>
      </c>
    </row>
    <row r="200" spans="9:9">
      <c r="I200" s="147" t="str">
        <f t="shared" si="5"/>
        <v/>
      </c>
    </row>
    <row r="201" spans="9:9">
      <c r="I201" s="147" t="str">
        <f t="shared" si="5"/>
        <v/>
      </c>
    </row>
    <row r="202" spans="9:9">
      <c r="I202" s="147" t="str">
        <f t="shared" si="5"/>
        <v/>
      </c>
    </row>
    <row r="203" spans="9:9">
      <c r="I203" s="147" t="str">
        <f t="shared" si="5"/>
        <v/>
      </c>
    </row>
    <row r="204" spans="9:9">
      <c r="I204" s="147" t="str">
        <f t="shared" si="5"/>
        <v/>
      </c>
    </row>
    <row r="205" spans="9:9">
      <c r="I205" s="147" t="str">
        <f t="shared" si="5"/>
        <v/>
      </c>
    </row>
    <row r="206" spans="9:9">
      <c r="I206" s="147" t="str">
        <f t="shared" si="5"/>
        <v/>
      </c>
    </row>
    <row r="207" spans="9:9">
      <c r="I207" s="147" t="str">
        <f t="shared" si="5"/>
        <v/>
      </c>
    </row>
    <row r="208" spans="9:9">
      <c r="I208" s="147" t="str">
        <f t="shared" si="5"/>
        <v/>
      </c>
    </row>
    <row r="209" spans="9:9">
      <c r="I209" s="147" t="str">
        <f t="shared" si="5"/>
        <v/>
      </c>
    </row>
    <row r="210" spans="9:9">
      <c r="I210" s="147" t="str">
        <f t="shared" si="5"/>
        <v/>
      </c>
    </row>
    <row r="211" spans="9:9">
      <c r="I211" s="147" t="str">
        <f t="shared" si="5"/>
        <v/>
      </c>
    </row>
    <row r="212" spans="9:9">
      <c r="I212" s="147" t="str">
        <f t="shared" si="5"/>
        <v/>
      </c>
    </row>
    <row r="213" spans="9:9">
      <c r="I213" s="147" t="str">
        <f t="shared" si="5"/>
        <v/>
      </c>
    </row>
    <row r="214" spans="9:9">
      <c r="I214" s="147" t="str">
        <f t="shared" si="5"/>
        <v/>
      </c>
    </row>
    <row r="215" spans="9:9">
      <c r="I215" s="147" t="str">
        <f t="shared" si="5"/>
        <v/>
      </c>
    </row>
    <row r="216" spans="9:9">
      <c r="I216" s="147" t="str">
        <f t="shared" si="5"/>
        <v/>
      </c>
    </row>
    <row r="217" spans="9:9">
      <c r="I217" s="147" t="str">
        <f t="shared" si="5"/>
        <v/>
      </c>
    </row>
    <row r="218" spans="9:9">
      <c r="I218" s="147" t="str">
        <f t="shared" si="5"/>
        <v/>
      </c>
    </row>
    <row r="219" spans="9:9">
      <c r="I219" s="147" t="str">
        <f t="shared" si="5"/>
        <v/>
      </c>
    </row>
    <row r="220" spans="9:9">
      <c r="I220" s="147" t="str">
        <f t="shared" si="5"/>
        <v/>
      </c>
    </row>
    <row r="221" spans="9:9">
      <c r="I221" s="147" t="str">
        <f t="shared" si="5"/>
        <v/>
      </c>
    </row>
    <row r="222" spans="9:9">
      <c r="I222" s="147" t="str">
        <f t="shared" si="5"/>
        <v/>
      </c>
    </row>
    <row r="223" spans="9:9">
      <c r="I223" s="147" t="str">
        <f t="shared" si="5"/>
        <v/>
      </c>
    </row>
    <row r="224" spans="9:9">
      <c r="I224" s="147" t="str">
        <f t="shared" si="5"/>
        <v/>
      </c>
    </row>
    <row r="225" spans="9:9">
      <c r="I225" s="147" t="str">
        <f t="shared" si="5"/>
        <v/>
      </c>
    </row>
    <row r="226" spans="9:9">
      <c r="I226" s="147" t="str">
        <f t="shared" si="5"/>
        <v/>
      </c>
    </row>
    <row r="227" spans="9:9">
      <c r="I227" s="147" t="str">
        <f t="shared" si="5"/>
        <v/>
      </c>
    </row>
    <row r="228" spans="9:9">
      <c r="I228" s="147" t="str">
        <f t="shared" si="5"/>
        <v/>
      </c>
    </row>
    <row r="229" spans="9:9">
      <c r="I229" s="147" t="str">
        <f t="shared" si="5"/>
        <v/>
      </c>
    </row>
    <row r="230" spans="9:9">
      <c r="I230" s="147" t="str">
        <f t="shared" si="5"/>
        <v/>
      </c>
    </row>
    <row r="231" spans="9:9">
      <c r="I231" s="147" t="str">
        <f t="shared" si="5"/>
        <v/>
      </c>
    </row>
    <row r="232" spans="9:9">
      <c r="I232" s="147" t="str">
        <f t="shared" si="5"/>
        <v/>
      </c>
    </row>
    <row r="233" spans="9:9">
      <c r="I233" s="147" t="str">
        <f t="shared" si="5"/>
        <v/>
      </c>
    </row>
    <row r="234" spans="9:9">
      <c r="I234" s="147" t="str">
        <f t="shared" ref="I234:I297" si="6">TRIM(C234)</f>
        <v/>
      </c>
    </row>
    <row r="235" spans="9:9">
      <c r="I235" s="147" t="str">
        <f t="shared" si="6"/>
        <v/>
      </c>
    </row>
    <row r="236" spans="9:9">
      <c r="I236" s="147" t="str">
        <f t="shared" si="6"/>
        <v/>
      </c>
    </row>
    <row r="237" spans="9:9">
      <c r="I237" s="147" t="str">
        <f t="shared" si="6"/>
        <v/>
      </c>
    </row>
    <row r="238" spans="9:9">
      <c r="I238" s="147" t="str">
        <f t="shared" si="6"/>
        <v/>
      </c>
    </row>
    <row r="239" spans="9:9">
      <c r="I239" s="147" t="str">
        <f t="shared" si="6"/>
        <v/>
      </c>
    </row>
    <row r="240" spans="9:9">
      <c r="I240" s="147" t="str">
        <f t="shared" si="6"/>
        <v/>
      </c>
    </row>
    <row r="241" spans="9:9">
      <c r="I241" s="147" t="str">
        <f t="shared" si="6"/>
        <v/>
      </c>
    </row>
    <row r="242" spans="9:9">
      <c r="I242" s="147" t="str">
        <f t="shared" si="6"/>
        <v/>
      </c>
    </row>
    <row r="243" spans="9:9">
      <c r="I243" s="147" t="str">
        <f t="shared" si="6"/>
        <v/>
      </c>
    </row>
    <row r="244" spans="9:9">
      <c r="I244" s="147" t="str">
        <f t="shared" si="6"/>
        <v/>
      </c>
    </row>
    <row r="245" spans="9:9">
      <c r="I245" s="147" t="str">
        <f t="shared" si="6"/>
        <v/>
      </c>
    </row>
    <row r="246" spans="9:9">
      <c r="I246" s="147" t="str">
        <f t="shared" si="6"/>
        <v/>
      </c>
    </row>
    <row r="247" spans="9:9">
      <c r="I247" s="147" t="str">
        <f t="shared" si="6"/>
        <v/>
      </c>
    </row>
    <row r="248" spans="9:9">
      <c r="I248" s="147" t="str">
        <f t="shared" si="6"/>
        <v/>
      </c>
    </row>
    <row r="249" spans="9:9">
      <c r="I249" s="147" t="str">
        <f t="shared" si="6"/>
        <v/>
      </c>
    </row>
    <row r="250" spans="9:9">
      <c r="I250" s="147" t="str">
        <f t="shared" si="6"/>
        <v/>
      </c>
    </row>
    <row r="251" spans="9:9">
      <c r="I251" s="147" t="str">
        <f t="shared" si="6"/>
        <v/>
      </c>
    </row>
    <row r="252" spans="9:9">
      <c r="I252" s="147" t="str">
        <f t="shared" si="6"/>
        <v/>
      </c>
    </row>
    <row r="253" spans="9:9">
      <c r="I253" s="147" t="str">
        <f t="shared" si="6"/>
        <v/>
      </c>
    </row>
    <row r="254" spans="9:9">
      <c r="I254" s="147" t="str">
        <f t="shared" si="6"/>
        <v/>
      </c>
    </row>
    <row r="255" spans="9:9">
      <c r="I255" s="147" t="str">
        <f t="shared" si="6"/>
        <v/>
      </c>
    </row>
    <row r="256" spans="9:9">
      <c r="I256" s="147" t="str">
        <f t="shared" si="6"/>
        <v/>
      </c>
    </row>
    <row r="257" spans="9:9">
      <c r="I257" s="147" t="str">
        <f t="shared" si="6"/>
        <v/>
      </c>
    </row>
    <row r="258" spans="9:9">
      <c r="I258" s="147" t="str">
        <f t="shared" si="6"/>
        <v/>
      </c>
    </row>
    <row r="259" spans="9:9">
      <c r="I259" s="147" t="str">
        <f t="shared" si="6"/>
        <v/>
      </c>
    </row>
    <row r="260" spans="9:9">
      <c r="I260" s="147" t="str">
        <f t="shared" si="6"/>
        <v/>
      </c>
    </row>
    <row r="261" spans="9:9">
      <c r="I261" s="147" t="str">
        <f t="shared" si="6"/>
        <v/>
      </c>
    </row>
    <row r="262" spans="9:9">
      <c r="I262" s="147" t="str">
        <f t="shared" si="6"/>
        <v/>
      </c>
    </row>
    <row r="263" spans="9:9">
      <c r="I263" s="147" t="str">
        <f t="shared" si="6"/>
        <v/>
      </c>
    </row>
    <row r="264" spans="9:9">
      <c r="I264" s="147" t="str">
        <f t="shared" si="6"/>
        <v/>
      </c>
    </row>
    <row r="265" spans="9:9">
      <c r="I265" s="147" t="str">
        <f t="shared" si="6"/>
        <v/>
      </c>
    </row>
    <row r="266" spans="9:9">
      <c r="I266" s="147" t="str">
        <f t="shared" si="6"/>
        <v/>
      </c>
    </row>
    <row r="267" spans="9:9">
      <c r="I267" s="147" t="str">
        <f t="shared" si="6"/>
        <v/>
      </c>
    </row>
    <row r="268" spans="9:9">
      <c r="I268" s="147" t="str">
        <f t="shared" si="6"/>
        <v/>
      </c>
    </row>
    <row r="269" spans="9:9">
      <c r="I269" s="147" t="str">
        <f t="shared" si="6"/>
        <v/>
      </c>
    </row>
    <row r="270" spans="9:9">
      <c r="I270" s="147" t="str">
        <f t="shared" si="6"/>
        <v/>
      </c>
    </row>
    <row r="271" spans="9:9">
      <c r="I271" s="147" t="str">
        <f t="shared" si="6"/>
        <v/>
      </c>
    </row>
    <row r="272" spans="9:9">
      <c r="I272" s="147" t="str">
        <f t="shared" si="6"/>
        <v/>
      </c>
    </row>
    <row r="273" spans="9:9">
      <c r="I273" s="147" t="str">
        <f t="shared" si="6"/>
        <v/>
      </c>
    </row>
    <row r="274" spans="9:9">
      <c r="I274" s="147" t="str">
        <f t="shared" si="6"/>
        <v/>
      </c>
    </row>
    <row r="275" spans="9:9">
      <c r="I275" s="147" t="str">
        <f t="shared" si="6"/>
        <v/>
      </c>
    </row>
    <row r="276" spans="9:9">
      <c r="I276" s="147" t="str">
        <f t="shared" si="6"/>
        <v/>
      </c>
    </row>
    <row r="277" spans="9:9">
      <c r="I277" s="147" t="str">
        <f t="shared" si="6"/>
        <v/>
      </c>
    </row>
    <row r="278" spans="9:9">
      <c r="I278" s="147" t="str">
        <f t="shared" si="6"/>
        <v/>
      </c>
    </row>
    <row r="279" spans="9:9">
      <c r="I279" s="147" t="str">
        <f t="shared" si="6"/>
        <v/>
      </c>
    </row>
    <row r="280" spans="9:9">
      <c r="I280" s="147" t="str">
        <f t="shared" si="6"/>
        <v/>
      </c>
    </row>
    <row r="281" spans="9:9">
      <c r="I281" s="147" t="str">
        <f t="shared" si="6"/>
        <v/>
      </c>
    </row>
    <row r="282" spans="9:9">
      <c r="I282" s="147" t="str">
        <f t="shared" si="6"/>
        <v/>
      </c>
    </row>
    <row r="283" spans="9:9">
      <c r="I283" s="147" t="str">
        <f t="shared" si="6"/>
        <v/>
      </c>
    </row>
    <row r="284" spans="9:9">
      <c r="I284" s="147" t="str">
        <f t="shared" si="6"/>
        <v/>
      </c>
    </row>
    <row r="285" spans="9:9">
      <c r="I285" s="147" t="str">
        <f t="shared" si="6"/>
        <v/>
      </c>
    </row>
    <row r="286" spans="9:9">
      <c r="I286" s="147" t="str">
        <f t="shared" si="6"/>
        <v/>
      </c>
    </row>
    <row r="287" spans="9:9">
      <c r="I287" s="147" t="str">
        <f t="shared" si="6"/>
        <v/>
      </c>
    </row>
    <row r="288" spans="9:9">
      <c r="I288" s="147" t="str">
        <f t="shared" si="6"/>
        <v/>
      </c>
    </row>
    <row r="289" spans="9:9">
      <c r="I289" s="147" t="str">
        <f t="shared" si="6"/>
        <v/>
      </c>
    </row>
    <row r="290" spans="9:9">
      <c r="I290" s="147" t="str">
        <f t="shared" si="6"/>
        <v/>
      </c>
    </row>
    <row r="291" spans="9:9">
      <c r="I291" s="147" t="str">
        <f t="shared" si="6"/>
        <v/>
      </c>
    </row>
    <row r="292" spans="9:9">
      <c r="I292" s="147" t="str">
        <f t="shared" si="6"/>
        <v/>
      </c>
    </row>
    <row r="293" spans="9:9">
      <c r="I293" s="147" t="str">
        <f t="shared" si="6"/>
        <v/>
      </c>
    </row>
    <row r="294" spans="9:9">
      <c r="I294" s="147" t="str">
        <f t="shared" si="6"/>
        <v/>
      </c>
    </row>
    <row r="295" spans="9:9">
      <c r="I295" s="147" t="str">
        <f t="shared" si="6"/>
        <v/>
      </c>
    </row>
    <row r="296" spans="9:9">
      <c r="I296" s="147" t="str">
        <f t="shared" si="6"/>
        <v/>
      </c>
    </row>
    <row r="297" spans="9:9">
      <c r="I297" s="147" t="str">
        <f t="shared" si="6"/>
        <v/>
      </c>
    </row>
    <row r="298" spans="9:9">
      <c r="I298" s="147" t="str">
        <f t="shared" ref="I298:I361" si="7">TRIM(C298)</f>
        <v/>
      </c>
    </row>
    <row r="299" spans="9:9">
      <c r="I299" s="147" t="str">
        <f t="shared" si="7"/>
        <v/>
      </c>
    </row>
    <row r="300" spans="9:9">
      <c r="I300" s="147" t="str">
        <f t="shared" si="7"/>
        <v/>
      </c>
    </row>
    <row r="301" spans="9:9">
      <c r="I301" s="147" t="str">
        <f t="shared" si="7"/>
        <v/>
      </c>
    </row>
    <row r="302" spans="9:9">
      <c r="I302" s="147" t="str">
        <f t="shared" si="7"/>
        <v/>
      </c>
    </row>
    <row r="303" spans="9:9">
      <c r="I303" s="147" t="str">
        <f t="shared" si="7"/>
        <v/>
      </c>
    </row>
    <row r="304" spans="9:9">
      <c r="I304" s="147" t="str">
        <f t="shared" si="7"/>
        <v/>
      </c>
    </row>
    <row r="305" spans="9:9">
      <c r="I305" s="147" t="str">
        <f t="shared" si="7"/>
        <v/>
      </c>
    </row>
    <row r="306" spans="9:9">
      <c r="I306" s="147" t="str">
        <f t="shared" si="7"/>
        <v/>
      </c>
    </row>
    <row r="307" spans="9:9">
      <c r="I307" s="147" t="str">
        <f t="shared" si="7"/>
        <v/>
      </c>
    </row>
    <row r="308" spans="9:9">
      <c r="I308" s="147" t="str">
        <f t="shared" si="7"/>
        <v/>
      </c>
    </row>
    <row r="309" spans="9:9">
      <c r="I309" s="147" t="str">
        <f t="shared" si="7"/>
        <v/>
      </c>
    </row>
    <row r="310" spans="9:9">
      <c r="I310" s="147" t="str">
        <f t="shared" si="7"/>
        <v/>
      </c>
    </row>
    <row r="311" spans="9:9">
      <c r="I311" s="147" t="str">
        <f t="shared" si="7"/>
        <v/>
      </c>
    </row>
    <row r="312" spans="9:9">
      <c r="I312" s="147" t="str">
        <f t="shared" si="7"/>
        <v/>
      </c>
    </row>
    <row r="313" spans="9:9">
      <c r="I313" s="147" t="str">
        <f t="shared" si="7"/>
        <v/>
      </c>
    </row>
    <row r="314" spans="9:9">
      <c r="I314" s="147" t="str">
        <f t="shared" si="7"/>
        <v/>
      </c>
    </row>
    <row r="315" spans="9:9">
      <c r="I315" s="147" t="str">
        <f t="shared" si="7"/>
        <v/>
      </c>
    </row>
    <row r="316" spans="9:9">
      <c r="I316" s="147" t="str">
        <f t="shared" si="7"/>
        <v/>
      </c>
    </row>
    <row r="317" spans="9:9">
      <c r="I317" s="147" t="str">
        <f t="shared" si="7"/>
        <v/>
      </c>
    </row>
    <row r="318" spans="9:9">
      <c r="I318" s="147" t="str">
        <f t="shared" si="7"/>
        <v/>
      </c>
    </row>
    <row r="319" spans="9:9">
      <c r="I319" s="147" t="str">
        <f t="shared" si="7"/>
        <v/>
      </c>
    </row>
    <row r="320" spans="9:9">
      <c r="I320" s="147" t="str">
        <f t="shared" si="7"/>
        <v/>
      </c>
    </row>
    <row r="321" spans="9:9">
      <c r="I321" s="147" t="str">
        <f t="shared" si="7"/>
        <v/>
      </c>
    </row>
    <row r="322" spans="9:9">
      <c r="I322" s="147" t="str">
        <f t="shared" si="7"/>
        <v/>
      </c>
    </row>
    <row r="323" spans="9:9">
      <c r="I323" s="147" t="str">
        <f t="shared" si="7"/>
        <v/>
      </c>
    </row>
    <row r="324" spans="9:9">
      <c r="I324" s="147" t="str">
        <f t="shared" si="7"/>
        <v/>
      </c>
    </row>
    <row r="325" spans="9:9">
      <c r="I325" s="147" t="str">
        <f t="shared" si="7"/>
        <v/>
      </c>
    </row>
    <row r="326" spans="9:9">
      <c r="I326" s="147" t="str">
        <f t="shared" si="7"/>
        <v/>
      </c>
    </row>
    <row r="327" spans="9:9">
      <c r="I327" s="147" t="str">
        <f t="shared" si="7"/>
        <v/>
      </c>
    </row>
    <row r="328" spans="9:9">
      <c r="I328" s="147" t="str">
        <f t="shared" si="7"/>
        <v/>
      </c>
    </row>
    <row r="329" spans="9:9">
      <c r="I329" s="147" t="str">
        <f t="shared" si="7"/>
        <v/>
      </c>
    </row>
    <row r="330" spans="9:9">
      <c r="I330" s="147" t="str">
        <f t="shared" si="7"/>
        <v/>
      </c>
    </row>
    <row r="331" spans="9:9">
      <c r="I331" s="147" t="str">
        <f t="shared" si="7"/>
        <v/>
      </c>
    </row>
    <row r="332" spans="9:9">
      <c r="I332" s="147" t="str">
        <f t="shared" si="7"/>
        <v/>
      </c>
    </row>
    <row r="333" spans="9:9">
      <c r="I333" s="147" t="str">
        <f t="shared" si="7"/>
        <v/>
      </c>
    </row>
    <row r="334" spans="9:9">
      <c r="I334" s="147" t="str">
        <f t="shared" si="7"/>
        <v/>
      </c>
    </row>
    <row r="335" spans="9:9">
      <c r="I335" s="147" t="str">
        <f t="shared" si="7"/>
        <v/>
      </c>
    </row>
    <row r="336" spans="9:9">
      <c r="I336" s="147" t="str">
        <f t="shared" si="7"/>
        <v/>
      </c>
    </row>
    <row r="337" spans="9:9">
      <c r="I337" s="147" t="str">
        <f t="shared" si="7"/>
        <v/>
      </c>
    </row>
    <row r="338" spans="9:9">
      <c r="I338" s="147" t="str">
        <f t="shared" si="7"/>
        <v/>
      </c>
    </row>
    <row r="339" spans="9:9">
      <c r="I339" s="147" t="str">
        <f t="shared" si="7"/>
        <v/>
      </c>
    </row>
    <row r="340" spans="9:9">
      <c r="I340" s="147" t="str">
        <f t="shared" si="7"/>
        <v/>
      </c>
    </row>
    <row r="341" spans="9:9">
      <c r="I341" s="147" t="str">
        <f t="shared" si="7"/>
        <v/>
      </c>
    </row>
    <row r="342" spans="9:9">
      <c r="I342" s="147" t="str">
        <f t="shared" si="7"/>
        <v/>
      </c>
    </row>
    <row r="343" spans="9:9">
      <c r="I343" s="147" t="str">
        <f t="shared" si="7"/>
        <v/>
      </c>
    </row>
    <row r="344" spans="9:9">
      <c r="I344" s="147" t="str">
        <f t="shared" si="7"/>
        <v/>
      </c>
    </row>
    <row r="345" spans="9:9">
      <c r="I345" s="147" t="str">
        <f t="shared" si="7"/>
        <v/>
      </c>
    </row>
    <row r="346" spans="9:9">
      <c r="I346" s="147" t="str">
        <f t="shared" si="7"/>
        <v/>
      </c>
    </row>
    <row r="347" spans="9:9">
      <c r="I347" s="147" t="str">
        <f t="shared" si="7"/>
        <v/>
      </c>
    </row>
    <row r="348" spans="9:9">
      <c r="I348" s="147" t="str">
        <f t="shared" si="7"/>
        <v/>
      </c>
    </row>
    <row r="349" spans="9:9">
      <c r="I349" s="147" t="str">
        <f t="shared" si="7"/>
        <v/>
      </c>
    </row>
    <row r="350" spans="9:9">
      <c r="I350" s="147" t="str">
        <f t="shared" si="7"/>
        <v/>
      </c>
    </row>
    <row r="351" spans="9:9">
      <c r="I351" s="147" t="str">
        <f t="shared" si="7"/>
        <v/>
      </c>
    </row>
    <row r="352" spans="9:9">
      <c r="I352" s="147" t="str">
        <f t="shared" si="7"/>
        <v/>
      </c>
    </row>
    <row r="353" spans="9:9">
      <c r="I353" s="147" t="str">
        <f t="shared" si="7"/>
        <v/>
      </c>
    </row>
    <row r="354" spans="9:9">
      <c r="I354" s="147" t="str">
        <f t="shared" si="7"/>
        <v/>
      </c>
    </row>
    <row r="355" spans="9:9">
      <c r="I355" s="147" t="str">
        <f t="shared" si="7"/>
        <v/>
      </c>
    </row>
    <row r="356" spans="9:9">
      <c r="I356" s="147" t="str">
        <f t="shared" si="7"/>
        <v/>
      </c>
    </row>
    <row r="357" spans="9:9">
      <c r="I357" s="147" t="str">
        <f t="shared" si="7"/>
        <v/>
      </c>
    </row>
    <row r="358" spans="9:9">
      <c r="I358" s="147" t="str">
        <f t="shared" si="7"/>
        <v/>
      </c>
    </row>
    <row r="359" spans="9:9">
      <c r="I359" s="147" t="str">
        <f t="shared" si="7"/>
        <v/>
      </c>
    </row>
    <row r="360" spans="9:9">
      <c r="I360" s="147" t="str">
        <f t="shared" si="7"/>
        <v/>
      </c>
    </row>
    <row r="361" spans="9:9">
      <c r="I361" s="147" t="str">
        <f t="shared" si="7"/>
        <v/>
      </c>
    </row>
    <row r="362" spans="9:9">
      <c r="I362" s="147" t="str">
        <f t="shared" ref="I362:I375" si="8">TRIM(C362)</f>
        <v/>
      </c>
    </row>
    <row r="363" spans="9:9">
      <c r="I363" s="147" t="str">
        <f t="shared" si="8"/>
        <v/>
      </c>
    </row>
    <row r="364" spans="9:9">
      <c r="I364" s="147" t="str">
        <f t="shared" si="8"/>
        <v/>
      </c>
    </row>
    <row r="365" spans="9:9">
      <c r="I365" s="147" t="str">
        <f t="shared" si="8"/>
        <v/>
      </c>
    </row>
    <row r="366" spans="9:9">
      <c r="I366" s="147" t="str">
        <f t="shared" si="8"/>
        <v/>
      </c>
    </row>
    <row r="367" spans="9:9">
      <c r="I367" s="147" t="str">
        <f t="shared" si="8"/>
        <v/>
      </c>
    </row>
    <row r="368" spans="9:9">
      <c r="I368" s="147" t="str">
        <f t="shared" si="8"/>
        <v/>
      </c>
    </row>
    <row r="369" spans="9:9">
      <c r="I369" s="147" t="str">
        <f t="shared" si="8"/>
        <v/>
      </c>
    </row>
    <row r="370" spans="9:9">
      <c r="I370" s="147" t="str">
        <f t="shared" si="8"/>
        <v/>
      </c>
    </row>
    <row r="371" spans="9:9">
      <c r="I371" s="147" t="str">
        <f t="shared" si="8"/>
        <v/>
      </c>
    </row>
    <row r="372" spans="9:9">
      <c r="I372" s="147" t="str">
        <f t="shared" si="8"/>
        <v/>
      </c>
    </row>
    <row r="373" spans="9:9">
      <c r="I373" s="147" t="str">
        <f t="shared" si="8"/>
        <v/>
      </c>
    </row>
    <row r="374" spans="9:9">
      <c r="I374" s="147" t="str">
        <f t="shared" si="8"/>
        <v/>
      </c>
    </row>
    <row r="375" spans="9:9">
      <c r="I375" s="147" t="str">
        <f t="shared" si="8"/>
        <v/>
      </c>
    </row>
  </sheetData>
  <sheetProtection sheet="1"/>
  <mergeCells count="17">
    <mergeCell ref="B10:C10"/>
    <mergeCell ref="B17:B18"/>
    <mergeCell ref="B15:C15"/>
    <mergeCell ref="A4:A5"/>
    <mergeCell ref="B4:B5"/>
    <mergeCell ref="B12:B13"/>
    <mergeCell ref="A17:A18"/>
    <mergeCell ref="A11:A13"/>
    <mergeCell ref="D1:E1"/>
    <mergeCell ref="F1:G1"/>
    <mergeCell ref="A6:A7"/>
    <mergeCell ref="A8:A9"/>
    <mergeCell ref="C1:C2"/>
    <mergeCell ref="B1:B2"/>
    <mergeCell ref="B3:C3"/>
    <mergeCell ref="B6:B7"/>
    <mergeCell ref="B8:B9"/>
  </mergeCells>
  <phoneticPr fontId="6" type="noConversion"/>
  <conditionalFormatting sqref="E4:E142">
    <cfRule type="expression" dxfId="2" priority="1">
      <formula>OR(D4="N",D4="[   ]")</formula>
    </cfRule>
  </conditionalFormatting>
  <conditionalFormatting sqref="F4:F18">
    <cfRule type="expression" dxfId="1" priority="3">
      <formula>OR(D4="Y",D4="AC",D4="RA",D4="NA",D4="[   ]")</formula>
    </cfRule>
  </conditionalFormatting>
  <conditionalFormatting sqref="G4:G18">
    <cfRule type="expression" dxfId="0" priority="2">
      <formula>OR(D4="Y",D4="AC",D4="RA",D4="NA",D4="[   ]")</formula>
    </cfRule>
  </conditionalFormatting>
  <dataValidations count="1">
    <dataValidation type="list" allowBlank="1" showInputMessage="1" showErrorMessage="1" sqref="D4:D9 D11:D14 D16:D18" xr:uid="{00000000-0002-0000-0800-000000000000}">
      <formula1>"Y, N, AC, RA, NA"</formula1>
    </dataValidation>
  </dataValidations>
  <pageMargins left="0.70866141732283472" right="0.70866141732283472" top="0.74803149606299213" bottom="0.74803149606299213" header="0.31496062992125984" footer="0.31496062992125984"/>
  <pageSetup paperSize="9" scale="36" fitToHeight="0" orientation="portrait" r:id="rId1"/>
  <headerFooter>
    <oddHeader>&amp;LC-RAF&amp;R&amp;F</oddHeader>
    <oddFooter>&amp;C&amp;P&amp;R&amp;A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29C6E-08D9-4CC5-9BE0-A617498DBDC9}">
  <dimension ref="A1:A8"/>
  <sheetViews>
    <sheetView workbookViewId="0">
      <selection sqref="A1:A8"/>
    </sheetView>
  </sheetViews>
  <sheetFormatPr defaultRowHeight="14.5"/>
  <cols>
    <col min="1" max="1" width="109.453125" bestFit="1" customWidth="1"/>
  </cols>
  <sheetData>
    <row r="1" spans="1:1">
      <c r="A1" s="257" t="s">
        <v>444</v>
      </c>
    </row>
    <row r="2" spans="1:1">
      <c r="A2" t="s">
        <v>445</v>
      </c>
    </row>
    <row r="3" spans="1:1">
      <c r="A3" t="s">
        <v>446</v>
      </c>
    </row>
    <row r="4" spans="1:1">
      <c r="A4" t="s">
        <v>447</v>
      </c>
    </row>
    <row r="5" spans="1:1">
      <c r="A5" t="s">
        <v>448</v>
      </c>
    </row>
    <row r="6" spans="1:1">
      <c r="A6" t="s">
        <v>449</v>
      </c>
    </row>
    <row r="7" spans="1:1">
      <c r="A7" t="s">
        <v>450</v>
      </c>
    </row>
    <row r="8" spans="1:1">
      <c r="A8" t="s">
        <v>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U43"/>
  <sheetViews>
    <sheetView showGridLines="0" tabSelected="1" zoomScaleNormal="100" workbookViewId="0">
      <selection activeCell="C1" sqref="C1:G1"/>
    </sheetView>
  </sheetViews>
  <sheetFormatPr defaultColWidth="21.81640625" defaultRowHeight="15.5"/>
  <cols>
    <col min="1" max="1" width="3.81640625" style="33" customWidth="1"/>
    <col min="2" max="2" width="3.1796875" style="31" customWidth="1"/>
    <col min="3" max="3" width="25.453125" style="33" customWidth="1"/>
    <col min="4" max="4" width="24.81640625" style="33" customWidth="1"/>
    <col min="5" max="5" width="29" style="33" customWidth="1"/>
    <col min="6" max="6" width="20.54296875" style="33" customWidth="1"/>
    <col min="7" max="7" width="21.1796875" style="33" customWidth="1"/>
    <col min="8" max="13" width="4.26953125" style="33" customWidth="1"/>
    <col min="14" max="16" width="4.1796875" style="33" customWidth="1"/>
    <col min="17" max="18" width="6.54296875" style="33" customWidth="1"/>
    <col min="19" max="24" width="4.453125" style="33" customWidth="1"/>
    <col min="25" max="25" width="6.54296875" style="33" customWidth="1"/>
    <col min="26" max="29" width="4.1796875" style="33" customWidth="1"/>
    <col min="30" max="31" width="6.54296875" style="33" customWidth="1"/>
    <col min="32" max="33" width="3.81640625" style="33" customWidth="1"/>
    <col min="34" max="38" width="4.1796875" style="33" customWidth="1"/>
    <col min="39" max="39" width="6.54296875" style="33" customWidth="1"/>
    <col min="40" max="16384" width="21.81640625" style="33"/>
  </cols>
  <sheetData>
    <row r="1" spans="2:47" ht="26">
      <c r="B1" s="32"/>
      <c r="C1" s="305" t="s">
        <v>413</v>
      </c>
      <c r="D1" s="305"/>
      <c r="E1" s="305"/>
      <c r="F1" s="305"/>
      <c r="G1" s="305"/>
    </row>
    <row r="2" spans="2:47">
      <c r="B2" s="32"/>
      <c r="C2" s="39"/>
      <c r="D2" s="39"/>
      <c r="E2" s="39"/>
      <c r="F2" s="39"/>
      <c r="G2" s="39"/>
    </row>
    <row r="3" spans="2:47" ht="34.5" customHeight="1">
      <c r="B3" s="31">
        <v>1</v>
      </c>
      <c r="C3" s="308" t="s">
        <v>336</v>
      </c>
      <c r="D3" s="308"/>
      <c r="E3" s="308"/>
      <c r="F3" s="308"/>
      <c r="G3" s="37"/>
    </row>
    <row r="4" spans="2:47" ht="20.25" customHeight="1">
      <c r="B4" s="32"/>
    </row>
    <row r="5" spans="2:47" ht="49.5" customHeight="1">
      <c r="B5" s="31">
        <v>2</v>
      </c>
      <c r="C5" s="306" t="s">
        <v>414</v>
      </c>
      <c r="D5" s="306"/>
      <c r="E5" s="306"/>
      <c r="F5" s="306"/>
    </row>
    <row r="6" spans="2:47" ht="31">
      <c r="B6" s="32"/>
      <c r="C6" s="34" t="s">
        <v>415</v>
      </c>
      <c r="D6" s="34" t="s">
        <v>407</v>
      </c>
      <c r="E6" s="34" t="s">
        <v>408</v>
      </c>
    </row>
    <row r="7" spans="2:47">
      <c r="B7" s="32"/>
      <c r="C7" s="35" t="s">
        <v>36</v>
      </c>
      <c r="D7" s="35" t="s">
        <v>342</v>
      </c>
      <c r="E7" s="35" t="s">
        <v>409</v>
      </c>
    </row>
    <row r="8" spans="2:47" ht="46.5">
      <c r="B8" s="32"/>
      <c r="C8" s="35" t="s">
        <v>37</v>
      </c>
      <c r="D8" s="35" t="s">
        <v>410</v>
      </c>
      <c r="E8" s="35" t="s">
        <v>411</v>
      </c>
    </row>
    <row r="9" spans="2:47" ht="62">
      <c r="B9" s="32"/>
      <c r="C9" s="35" t="s">
        <v>38</v>
      </c>
      <c r="D9" s="35" t="s">
        <v>343</v>
      </c>
      <c r="E9" s="35" t="s">
        <v>412</v>
      </c>
    </row>
    <row r="10" spans="2:47" ht="20.25" customHeight="1">
      <c r="C10" s="40"/>
      <c r="AH10" s="37"/>
      <c r="AI10" s="41"/>
      <c r="AJ10" s="41"/>
      <c r="AK10" s="41"/>
      <c r="AL10" s="41"/>
      <c r="AN10" s="41"/>
      <c r="AO10" s="41"/>
      <c r="AP10" s="41"/>
      <c r="AQ10" s="41"/>
      <c r="AR10" s="41"/>
      <c r="AS10" s="41"/>
      <c r="AT10" s="41"/>
      <c r="AU10" s="41"/>
    </row>
    <row r="11" spans="2:47" ht="16.5" customHeight="1">
      <c r="B11" s="31">
        <v>3</v>
      </c>
      <c r="C11" s="312" t="s">
        <v>337</v>
      </c>
      <c r="D11" s="312"/>
      <c r="E11" s="312"/>
      <c r="F11" s="312"/>
      <c r="G11" s="42"/>
      <c r="H11" s="42"/>
      <c r="I11" s="42"/>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41"/>
      <c r="AJ11" s="41"/>
      <c r="AK11" s="41"/>
      <c r="AL11" s="41"/>
      <c r="AM11" s="37"/>
      <c r="AN11" s="41"/>
      <c r="AO11" s="41"/>
      <c r="AP11" s="41"/>
      <c r="AQ11" s="41"/>
      <c r="AR11" s="41"/>
      <c r="AS11" s="41"/>
      <c r="AT11" s="41"/>
      <c r="AU11" s="41"/>
    </row>
    <row r="12" spans="2:47" ht="34.5" customHeight="1">
      <c r="C12" s="43" t="s">
        <v>89</v>
      </c>
      <c r="D12" s="43" t="s">
        <v>90</v>
      </c>
      <c r="E12" s="43" t="s">
        <v>91</v>
      </c>
      <c r="F12" s="43" t="s">
        <v>92</v>
      </c>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41"/>
      <c r="AJ12" s="41"/>
      <c r="AK12" s="41"/>
      <c r="AL12" s="41"/>
      <c r="AM12" s="37"/>
      <c r="AN12" s="41"/>
      <c r="AO12" s="41"/>
      <c r="AP12" s="41"/>
      <c r="AQ12" s="41"/>
      <c r="AR12" s="41"/>
      <c r="AS12" s="41"/>
      <c r="AT12" s="41"/>
      <c r="AU12" s="41"/>
    </row>
    <row r="13" spans="2:47" ht="33" customHeight="1">
      <c r="C13" s="43" t="s">
        <v>93</v>
      </c>
      <c r="D13" s="43" t="s">
        <v>94</v>
      </c>
      <c r="E13" s="43" t="s">
        <v>95</v>
      </c>
      <c r="F13" s="43"/>
      <c r="G13" s="43"/>
      <c r="H13" s="43"/>
      <c r="I13" s="43"/>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41"/>
      <c r="AJ13" s="41"/>
      <c r="AK13" s="41"/>
      <c r="AL13" s="41"/>
      <c r="AM13" s="37"/>
      <c r="AN13" s="41"/>
      <c r="AO13" s="41"/>
      <c r="AP13" s="41"/>
      <c r="AQ13" s="41"/>
      <c r="AR13" s="41"/>
      <c r="AS13" s="41"/>
      <c r="AT13" s="41"/>
      <c r="AU13" s="41"/>
    </row>
    <row r="14" spans="2:47" ht="20.25" customHeight="1">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7"/>
      <c r="AF14" s="37"/>
      <c r="AG14" s="37"/>
      <c r="AH14" s="37"/>
      <c r="AI14" s="41"/>
      <c r="AJ14" s="41"/>
      <c r="AK14" s="41"/>
      <c r="AL14" s="41"/>
      <c r="AM14" s="37"/>
      <c r="AN14" s="41"/>
      <c r="AO14" s="41"/>
      <c r="AP14" s="41"/>
      <c r="AQ14" s="41"/>
      <c r="AR14" s="41"/>
      <c r="AS14" s="41"/>
      <c r="AT14" s="41"/>
      <c r="AU14" s="41"/>
    </row>
    <row r="15" spans="2:47" ht="53" customHeight="1">
      <c r="B15" s="31">
        <v>4</v>
      </c>
      <c r="C15" s="311" t="s">
        <v>416</v>
      </c>
      <c r="D15" s="311"/>
      <c r="E15" s="311"/>
      <c r="F15" s="311"/>
      <c r="G15" s="311"/>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41"/>
      <c r="AJ15" s="41"/>
      <c r="AK15" s="41"/>
      <c r="AL15" s="41"/>
      <c r="AM15" s="37"/>
      <c r="AN15" s="41"/>
      <c r="AO15" s="41"/>
      <c r="AP15" s="41"/>
      <c r="AQ15" s="41"/>
      <c r="AR15" s="41"/>
      <c r="AS15" s="41"/>
      <c r="AT15" s="41"/>
      <c r="AU15" s="41"/>
    </row>
    <row r="16" spans="2:47" ht="46.5">
      <c r="C16" s="44" t="s">
        <v>417</v>
      </c>
      <c r="D16" s="44" t="s">
        <v>338</v>
      </c>
      <c r="E16" s="307" t="s">
        <v>339</v>
      </c>
      <c r="F16" s="307"/>
      <c r="G16" s="307"/>
      <c r="H16" s="38"/>
      <c r="I16" s="38"/>
      <c r="J16" s="38"/>
      <c r="K16" s="38"/>
      <c r="L16" s="38"/>
      <c r="M16" s="38"/>
      <c r="N16" s="38"/>
      <c r="O16" s="38"/>
      <c r="P16" s="38"/>
      <c r="Q16" s="38"/>
      <c r="R16" s="38"/>
      <c r="S16" s="38"/>
      <c r="T16" s="38"/>
      <c r="U16" s="38"/>
      <c r="V16" s="38"/>
      <c r="W16" s="38"/>
      <c r="X16" s="38"/>
      <c r="Y16" s="38"/>
      <c r="Z16" s="38"/>
      <c r="AA16" s="38"/>
      <c r="AB16" s="38"/>
      <c r="AC16" s="38"/>
      <c r="AD16" s="38"/>
      <c r="AE16" s="37"/>
      <c r="AF16" s="37"/>
      <c r="AG16" s="37"/>
      <c r="AH16" s="37"/>
      <c r="AI16" s="41"/>
      <c r="AJ16" s="41"/>
      <c r="AK16" s="41"/>
      <c r="AL16" s="41"/>
      <c r="AM16" s="37"/>
      <c r="AN16" s="41"/>
      <c r="AO16" s="41"/>
      <c r="AP16" s="41"/>
      <c r="AQ16" s="41"/>
      <c r="AR16" s="41"/>
      <c r="AS16" s="41"/>
      <c r="AT16" s="41"/>
      <c r="AU16" s="41"/>
    </row>
    <row r="17" spans="2:47" ht="21" customHeight="1">
      <c r="C17" s="45" t="s">
        <v>29</v>
      </c>
      <c r="D17" s="35" t="s">
        <v>294</v>
      </c>
      <c r="E17" s="309" t="s">
        <v>278</v>
      </c>
      <c r="F17" s="309"/>
      <c r="G17" s="309"/>
      <c r="H17" s="38"/>
      <c r="I17" s="38"/>
      <c r="J17" s="38"/>
      <c r="K17" s="38"/>
      <c r="L17" s="38"/>
      <c r="M17" s="38"/>
      <c r="N17" s="38"/>
      <c r="O17" s="38"/>
      <c r="P17" s="38"/>
      <c r="Q17" s="38"/>
      <c r="R17" s="38"/>
      <c r="S17" s="38"/>
      <c r="T17" s="38"/>
      <c r="U17" s="38"/>
      <c r="V17" s="38"/>
      <c r="W17" s="38"/>
      <c r="X17" s="38"/>
      <c r="Y17" s="38"/>
      <c r="Z17" s="38"/>
      <c r="AA17" s="38"/>
      <c r="AB17" s="38"/>
      <c r="AC17" s="38"/>
      <c r="AD17" s="38"/>
      <c r="AE17" s="37"/>
      <c r="AF17" s="37"/>
      <c r="AG17" s="37"/>
      <c r="AH17" s="37"/>
      <c r="AI17" s="41"/>
      <c r="AJ17" s="41"/>
      <c r="AK17" s="41"/>
      <c r="AL17" s="41"/>
      <c r="AM17" s="37"/>
      <c r="AN17" s="41"/>
      <c r="AO17" s="41"/>
      <c r="AP17" s="41"/>
      <c r="AQ17" s="41"/>
      <c r="AR17" s="41"/>
      <c r="AS17" s="41"/>
      <c r="AT17" s="41"/>
      <c r="AU17" s="41"/>
    </row>
    <row r="18" spans="2:47" ht="93.75" customHeight="1">
      <c r="C18" s="45" t="s">
        <v>30</v>
      </c>
      <c r="D18" s="35" t="s">
        <v>276</v>
      </c>
      <c r="E18" s="310" t="s">
        <v>279</v>
      </c>
      <c r="F18" s="310"/>
      <c r="G18" s="310"/>
      <c r="H18" s="38"/>
      <c r="I18" s="38"/>
      <c r="J18" s="38"/>
      <c r="K18" s="38"/>
      <c r="L18" s="38"/>
      <c r="M18" s="38"/>
      <c r="N18" s="38"/>
      <c r="O18" s="38"/>
      <c r="P18" s="38"/>
      <c r="Q18" s="38"/>
      <c r="R18" s="38"/>
      <c r="S18" s="38"/>
      <c r="T18" s="38"/>
      <c r="U18" s="38"/>
      <c r="V18" s="38"/>
      <c r="W18" s="38"/>
      <c r="X18" s="38"/>
      <c r="Y18" s="38"/>
      <c r="Z18" s="38"/>
      <c r="AA18" s="38"/>
      <c r="AB18" s="38"/>
      <c r="AC18" s="38"/>
      <c r="AD18" s="38"/>
      <c r="AE18" s="37"/>
      <c r="AF18" s="37"/>
      <c r="AG18" s="37"/>
      <c r="AH18" s="37"/>
      <c r="AI18" s="41"/>
      <c r="AJ18" s="41"/>
      <c r="AK18" s="41"/>
      <c r="AL18" s="41"/>
      <c r="AM18" s="37"/>
      <c r="AN18" s="41"/>
      <c r="AO18" s="41"/>
      <c r="AP18" s="41"/>
      <c r="AQ18" s="41"/>
      <c r="AR18" s="41"/>
      <c r="AS18" s="41"/>
      <c r="AT18" s="41"/>
      <c r="AU18" s="41"/>
    </row>
    <row r="19" spans="2:47" ht="101.25" customHeight="1">
      <c r="C19" s="45" t="s">
        <v>31</v>
      </c>
      <c r="D19" s="35" t="s">
        <v>32</v>
      </c>
      <c r="E19" s="310" t="s">
        <v>340</v>
      </c>
      <c r="F19" s="310"/>
      <c r="G19" s="310"/>
      <c r="H19" s="38"/>
      <c r="I19" s="38"/>
      <c r="J19" s="38"/>
      <c r="K19" s="38"/>
      <c r="L19" s="38"/>
      <c r="M19" s="38"/>
      <c r="N19" s="38"/>
      <c r="O19" s="38"/>
      <c r="P19" s="38"/>
      <c r="Q19" s="38"/>
      <c r="R19" s="38"/>
      <c r="S19" s="38"/>
      <c r="T19" s="38"/>
      <c r="U19" s="38"/>
      <c r="V19" s="38"/>
      <c r="W19" s="38"/>
      <c r="X19" s="38"/>
      <c r="Y19" s="38"/>
      <c r="Z19" s="38"/>
      <c r="AA19" s="38"/>
      <c r="AB19" s="38"/>
      <c r="AC19" s="38"/>
      <c r="AD19" s="38"/>
      <c r="AE19" s="37"/>
      <c r="AF19" s="37"/>
      <c r="AG19" s="37"/>
      <c r="AH19" s="37"/>
      <c r="AI19" s="41"/>
      <c r="AJ19" s="41"/>
      <c r="AK19" s="41"/>
      <c r="AL19" s="41"/>
      <c r="AM19" s="37"/>
      <c r="AN19" s="41"/>
      <c r="AO19" s="41"/>
      <c r="AP19" s="41"/>
      <c r="AQ19" s="41"/>
      <c r="AR19" s="41"/>
      <c r="AS19" s="41"/>
      <c r="AT19" s="41"/>
      <c r="AU19" s="41"/>
    </row>
    <row r="20" spans="2:47" ht="36.5" customHeight="1">
      <c r="C20" s="45" t="s">
        <v>33</v>
      </c>
      <c r="D20" s="35" t="s">
        <v>277</v>
      </c>
      <c r="E20" s="309" t="s">
        <v>280</v>
      </c>
      <c r="F20" s="309"/>
      <c r="G20" s="309"/>
      <c r="H20" s="38" t="s">
        <v>98</v>
      </c>
      <c r="I20" s="38"/>
      <c r="J20" s="38"/>
      <c r="K20" s="38"/>
      <c r="L20" s="38"/>
      <c r="M20" s="38"/>
      <c r="N20" s="38"/>
      <c r="O20" s="38"/>
      <c r="P20" s="38"/>
      <c r="Q20" s="38"/>
      <c r="R20" s="38"/>
      <c r="S20" s="38"/>
      <c r="T20" s="38"/>
      <c r="U20" s="38"/>
      <c r="V20" s="38"/>
      <c r="W20" s="38"/>
      <c r="X20" s="38"/>
      <c r="Y20" s="38"/>
      <c r="Z20" s="38"/>
      <c r="AA20" s="38"/>
      <c r="AB20" s="38"/>
      <c r="AC20" s="38"/>
      <c r="AD20" s="38"/>
      <c r="AE20" s="37"/>
      <c r="AF20" s="37"/>
      <c r="AG20" s="37"/>
      <c r="AH20" s="37"/>
      <c r="AI20" s="41"/>
      <c r="AJ20" s="41"/>
      <c r="AK20" s="41"/>
      <c r="AL20" s="41"/>
      <c r="AM20" s="37"/>
      <c r="AN20" s="41"/>
      <c r="AO20" s="41"/>
      <c r="AP20" s="41"/>
      <c r="AQ20" s="41"/>
      <c r="AR20" s="41"/>
      <c r="AS20" s="41"/>
      <c r="AT20" s="41"/>
      <c r="AU20" s="41"/>
    </row>
    <row r="21" spans="2:47" ht="137" customHeight="1">
      <c r="C21" s="45" t="s">
        <v>34</v>
      </c>
      <c r="D21" s="35" t="s">
        <v>35</v>
      </c>
      <c r="E21" s="310" t="s">
        <v>341</v>
      </c>
      <c r="F21" s="310"/>
      <c r="G21" s="310"/>
      <c r="H21" s="38"/>
      <c r="I21" s="38"/>
      <c r="J21" s="38"/>
      <c r="K21" s="38"/>
      <c r="L21" s="38"/>
      <c r="M21" s="38"/>
      <c r="N21" s="38"/>
      <c r="O21" s="38"/>
      <c r="P21" s="38"/>
      <c r="Q21" s="38"/>
      <c r="R21" s="38"/>
      <c r="S21" s="38"/>
      <c r="T21" s="38"/>
      <c r="U21" s="38"/>
      <c r="V21" s="38"/>
      <c r="W21" s="38"/>
      <c r="X21" s="38"/>
      <c r="Y21" s="38"/>
      <c r="Z21" s="38"/>
      <c r="AA21" s="38"/>
      <c r="AB21" s="38"/>
      <c r="AC21" s="38"/>
      <c r="AD21" s="38"/>
      <c r="AE21" s="37"/>
      <c r="AF21" s="37"/>
      <c r="AG21" s="37"/>
      <c r="AH21" s="37"/>
      <c r="AI21" s="41"/>
      <c r="AJ21" s="41"/>
      <c r="AK21" s="41"/>
      <c r="AL21" s="41"/>
      <c r="AM21" s="37"/>
      <c r="AN21" s="41"/>
      <c r="AO21" s="41"/>
      <c r="AP21" s="41"/>
      <c r="AQ21" s="41"/>
      <c r="AR21" s="41"/>
      <c r="AS21" s="41"/>
      <c r="AT21" s="41"/>
      <c r="AU21" s="41"/>
    </row>
    <row r="22" spans="2:47" ht="20.25" customHeight="1">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41"/>
      <c r="AJ22" s="41"/>
      <c r="AK22" s="41"/>
      <c r="AL22" s="41"/>
      <c r="AM22" s="38"/>
      <c r="AN22" s="41"/>
      <c r="AO22" s="41"/>
      <c r="AP22" s="41"/>
      <c r="AQ22" s="41"/>
      <c r="AR22" s="41"/>
      <c r="AS22" s="41"/>
      <c r="AT22" s="41"/>
      <c r="AU22" s="41"/>
    </row>
    <row r="23" spans="2:47" ht="34.5" customHeight="1">
      <c r="B23" s="31">
        <v>5</v>
      </c>
      <c r="C23" s="308" t="s">
        <v>418</v>
      </c>
      <c r="D23" s="308"/>
      <c r="E23" s="308"/>
      <c r="F23" s="308"/>
      <c r="G23" s="308"/>
      <c r="Q23" s="38"/>
      <c r="R23" s="38"/>
      <c r="S23" s="38"/>
      <c r="T23" s="38"/>
      <c r="U23" s="38"/>
      <c r="V23" s="38"/>
      <c r="W23" s="38"/>
      <c r="X23" s="38"/>
      <c r="Y23" s="38"/>
      <c r="Z23" s="38"/>
      <c r="AA23" s="38"/>
      <c r="AB23" s="38"/>
      <c r="AC23" s="38"/>
      <c r="AD23" s="38"/>
      <c r="AE23" s="38"/>
      <c r="AF23" s="38"/>
      <c r="AG23" s="38"/>
      <c r="AH23" s="41"/>
      <c r="AI23" s="41"/>
      <c r="AJ23" s="41"/>
      <c r="AK23" s="41"/>
      <c r="AL23" s="38"/>
      <c r="AM23" s="41"/>
      <c r="AN23" s="41"/>
      <c r="AO23" s="41"/>
      <c r="AP23" s="41"/>
      <c r="AQ23" s="41"/>
      <c r="AR23" s="41"/>
      <c r="AS23" s="41"/>
      <c r="AT23" s="41"/>
    </row>
    <row r="24" spans="2:47" ht="20.25" customHeight="1">
      <c r="Q24" s="38"/>
      <c r="R24" s="38"/>
      <c r="S24" s="38"/>
      <c r="T24" s="38"/>
      <c r="U24" s="38"/>
      <c r="V24" s="38"/>
      <c r="W24" s="38"/>
      <c r="X24" s="38"/>
      <c r="Y24" s="38"/>
      <c r="Z24" s="38"/>
      <c r="AA24" s="38"/>
      <c r="AB24" s="38"/>
      <c r="AC24" s="38"/>
      <c r="AD24" s="38"/>
      <c r="AE24" s="38"/>
      <c r="AF24" s="38"/>
      <c r="AG24" s="38"/>
      <c r="AH24" s="41"/>
      <c r="AI24" s="41"/>
      <c r="AJ24" s="41"/>
      <c r="AK24" s="41"/>
      <c r="AL24" s="38"/>
      <c r="AM24" s="41"/>
      <c r="AN24" s="41"/>
      <c r="AO24" s="41"/>
      <c r="AP24" s="41"/>
      <c r="AQ24" s="41"/>
      <c r="AR24" s="41"/>
      <c r="AS24" s="41"/>
      <c r="AT24" s="41"/>
    </row>
    <row r="25" spans="2:47" ht="20.25" customHeight="1">
      <c r="Q25" s="38"/>
      <c r="R25" s="38"/>
      <c r="S25" s="38"/>
      <c r="T25" s="38"/>
      <c r="U25" s="38"/>
      <c r="V25" s="38"/>
      <c r="W25" s="38"/>
      <c r="X25" s="38"/>
      <c r="Y25" s="38"/>
      <c r="Z25" s="38"/>
      <c r="AA25" s="38"/>
      <c r="AB25" s="38"/>
      <c r="AC25" s="38"/>
      <c r="AD25" s="38"/>
      <c r="AE25" s="38"/>
      <c r="AF25" s="38"/>
      <c r="AG25" s="38"/>
      <c r="AH25" s="41"/>
      <c r="AI25" s="41"/>
      <c r="AJ25" s="41"/>
      <c r="AK25" s="41"/>
      <c r="AL25" s="38"/>
      <c r="AM25" s="41"/>
      <c r="AN25" s="41"/>
      <c r="AO25" s="41"/>
      <c r="AP25" s="41"/>
      <c r="AQ25" s="41"/>
      <c r="AR25" s="41"/>
      <c r="AS25" s="41"/>
      <c r="AT25" s="41"/>
    </row>
    <row r="26" spans="2:47" ht="19.5" customHeight="1">
      <c r="Q26" s="38"/>
      <c r="R26" s="38"/>
      <c r="S26" s="38"/>
      <c r="T26" s="38"/>
      <c r="U26" s="38"/>
      <c r="V26" s="38"/>
      <c r="W26" s="38"/>
      <c r="X26" s="38"/>
      <c r="Y26" s="38"/>
      <c r="Z26" s="38"/>
      <c r="AA26" s="38"/>
      <c r="AB26" s="38"/>
      <c r="AC26" s="38"/>
      <c r="AD26" s="38"/>
      <c r="AE26" s="38"/>
      <c r="AF26" s="38"/>
      <c r="AG26" s="38"/>
      <c r="AH26" s="41"/>
      <c r="AI26" s="41"/>
      <c r="AJ26" s="41"/>
      <c r="AK26" s="41"/>
      <c r="AL26" s="38"/>
      <c r="AM26" s="41"/>
      <c r="AN26" s="41"/>
      <c r="AO26" s="41"/>
      <c r="AP26" s="41"/>
      <c r="AQ26" s="41"/>
      <c r="AR26" s="41"/>
      <c r="AS26" s="41"/>
      <c r="AT26" s="41"/>
    </row>
    <row r="27" spans="2:47">
      <c r="Q27" s="38"/>
      <c r="R27" s="38"/>
      <c r="S27" s="38"/>
      <c r="T27" s="38"/>
      <c r="U27" s="38"/>
      <c r="V27" s="38"/>
      <c r="W27" s="38"/>
      <c r="X27" s="38"/>
      <c r="Y27" s="38"/>
      <c r="Z27" s="38"/>
      <c r="AA27" s="38"/>
      <c r="AB27" s="38"/>
      <c r="AC27" s="41"/>
      <c r="AD27" s="41"/>
      <c r="AE27" s="41"/>
      <c r="AF27" s="41"/>
      <c r="AG27" s="38"/>
      <c r="AH27" s="41"/>
      <c r="AI27" s="41"/>
      <c r="AJ27" s="41"/>
      <c r="AK27" s="41"/>
      <c r="AL27" s="41"/>
      <c r="AM27" s="41"/>
      <c r="AN27" s="41"/>
      <c r="AO27" s="41"/>
    </row>
    <row r="28" spans="2:47">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41"/>
      <c r="AD28" s="41"/>
      <c r="AE28" s="41"/>
      <c r="AF28" s="41"/>
      <c r="AG28" s="38"/>
      <c r="AH28" s="41"/>
      <c r="AI28" s="41"/>
      <c r="AJ28" s="41"/>
      <c r="AK28" s="41"/>
      <c r="AL28" s="41"/>
      <c r="AM28" s="41"/>
      <c r="AN28" s="41"/>
      <c r="AO28" s="41"/>
    </row>
    <row r="29" spans="2:4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row>
    <row r="30" spans="2:47">
      <c r="C30" s="46"/>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row>
    <row r="31" spans="2:4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row>
    <row r="32" spans="2:4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row>
    <row r="33" spans="3:30">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row>
    <row r="34" spans="3:30">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row>
    <row r="35" spans="3:30">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row>
    <row r="36" spans="3:30">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row>
    <row r="37" spans="3:30">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row>
    <row r="38" spans="3:30">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row>
    <row r="39" spans="3:30">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row>
    <row r="40" spans="3:30">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row>
    <row r="41" spans="3:30">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row>
    <row r="42" spans="3:30">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row>
    <row r="43" spans="3:30">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row>
  </sheetData>
  <sheetProtection sheet="1" objects="1" scenarios="1"/>
  <mergeCells count="12">
    <mergeCell ref="C1:G1"/>
    <mergeCell ref="C5:F5"/>
    <mergeCell ref="E16:G16"/>
    <mergeCell ref="C3:F3"/>
    <mergeCell ref="C23:G23"/>
    <mergeCell ref="E20:G20"/>
    <mergeCell ref="E21:G21"/>
    <mergeCell ref="E17:G17"/>
    <mergeCell ref="E18:G18"/>
    <mergeCell ref="E19:G19"/>
    <mergeCell ref="C15:G15"/>
    <mergeCell ref="C11:F11"/>
  </mergeCells>
  <phoneticPr fontId="6" type="noConversion"/>
  <hyperlinks>
    <hyperlink ref="C23:G23" location="Summary!A1" display="Once all seven domains of maturity assessment has been completed, the aggregated number of control principles for different implementation statues are shown on the &quot;Summary&quot; tab for reference." xr:uid="{00000000-0004-0000-0000-000000000000}"/>
    <hyperlink ref="C12" location="'Domain 1'!A1" display="Domain 1" xr:uid="{00000000-0004-0000-0000-000001000000}"/>
    <hyperlink ref="D12" location="'Domain 2'!A1" display="Domain 2" xr:uid="{00000000-0004-0000-0000-000002000000}"/>
    <hyperlink ref="E12" location="'Domain 3'!A1" display="Domain 3" xr:uid="{00000000-0004-0000-0000-000003000000}"/>
    <hyperlink ref="F12" location="'Domain 4'!A1" display="Domain 4" xr:uid="{00000000-0004-0000-0000-000004000000}"/>
    <hyperlink ref="C13" location="'Domain 5'!A1" display="Domain 5" xr:uid="{00000000-0004-0000-0000-000005000000}"/>
    <hyperlink ref="D13" location="'Domain 6'!A1" display="Domain 6" xr:uid="{00000000-0004-0000-0000-000006000000}"/>
    <hyperlink ref="E13" location="'Domain 7'!A1" display="Domain 7" xr:uid="{00000000-0004-0000-0000-000007000000}"/>
    <hyperlink ref="C3:F3" location="Summary!C3" display="In the cell C3 of &quot;Summary&quot; Tab, please choose the overall inherent risk level identified in the &quot;Inherent Risk Assessment&quot;." xr:uid="{00000000-0004-0000-0000-000008000000}"/>
  </hyperlinks>
  <pageMargins left="0.7" right="0.7" top="0.75" bottom="0.75" header="0.3" footer="0.3"/>
  <pageSetup paperSize="9" fitToHeight="0" orientation="landscape" r:id="rId1"/>
  <headerFooter>
    <oddHeader>&amp;LC-RAF&amp;R&amp;F</oddHeader>
    <oddFooter>&amp;C&amp;P&amp;R&amp;A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Q95"/>
  <sheetViews>
    <sheetView zoomScaleNormal="100" workbookViewId="0">
      <pane xSplit="5" ySplit="6" topLeftCell="F7" activePane="bottomRight" state="frozen"/>
      <selection pane="topRight" activeCell="F1" sqref="F1"/>
      <selection pane="bottomLeft" activeCell="A4" sqref="A4"/>
      <selection pane="bottomRight" activeCell="C3" sqref="C3"/>
    </sheetView>
  </sheetViews>
  <sheetFormatPr defaultColWidth="9.1796875" defaultRowHeight="23.5"/>
  <cols>
    <col min="1" max="1" width="3.54296875" style="131" customWidth="1"/>
    <col min="2" max="2" width="26.1796875" style="138" customWidth="1"/>
    <col min="3" max="3" width="30.54296875" style="139" customWidth="1"/>
    <col min="4" max="4" width="18.81640625" style="131" customWidth="1"/>
    <col min="5" max="5" width="10.81640625" style="140" customWidth="1"/>
    <col min="6" max="10" width="18.1796875" style="131" customWidth="1"/>
    <col min="11" max="11" width="12.81640625" style="140" customWidth="1"/>
    <col min="12" max="12" width="39.81640625" style="131" customWidth="1"/>
    <col min="13" max="13" width="5" style="131" customWidth="1"/>
    <col min="14" max="14" width="7.81640625" style="131" hidden="1" customWidth="1"/>
    <col min="15" max="15" width="16.36328125" style="131" hidden="1" customWidth="1"/>
    <col min="16" max="16" width="13.90625" style="131" customWidth="1"/>
    <col min="17" max="17" width="12.08984375" style="131" customWidth="1"/>
    <col min="18" max="16384" width="9.1796875" style="131"/>
  </cols>
  <sheetData>
    <row r="1" spans="1:15" s="70" customFormat="1" ht="15" thickBot="1">
      <c r="A1" s="330"/>
      <c r="B1" s="331"/>
      <c r="C1" s="331"/>
      <c r="D1" s="331"/>
      <c r="E1" s="331"/>
      <c r="F1" s="331"/>
      <c r="G1" s="331"/>
      <c r="H1" s="331"/>
      <c r="I1" s="331"/>
      <c r="J1" s="331"/>
      <c r="K1" s="331"/>
      <c r="L1" s="331"/>
      <c r="M1" s="332"/>
    </row>
    <row r="2" spans="1:15" s="70" customFormat="1" ht="46.25" customHeight="1" thickBot="1">
      <c r="A2" s="71"/>
      <c r="B2" s="72"/>
      <c r="C2" s="73" t="s">
        <v>39</v>
      </c>
      <c r="D2" s="74" t="s">
        <v>55</v>
      </c>
      <c r="E2" s="72"/>
      <c r="F2" s="72"/>
      <c r="G2" s="72"/>
      <c r="H2" s="72"/>
      <c r="I2" s="72"/>
      <c r="J2" s="72"/>
      <c r="K2" s="72"/>
      <c r="L2" s="72"/>
      <c r="M2" s="75"/>
    </row>
    <row r="3" spans="1:15" ht="17.25" customHeight="1" thickBot="1">
      <c r="A3" s="132"/>
      <c r="B3" s="133"/>
      <c r="C3" s="36"/>
      <c r="D3" s="76" t="str">
        <f>IF(C3="Low", "Baseline", IF(C3="Medium", "Intermediate",IF(C3="High", "Advanced", "")))</f>
        <v/>
      </c>
      <c r="E3" s="133"/>
      <c r="F3" s="133"/>
      <c r="G3" s="133"/>
      <c r="H3" s="133"/>
      <c r="I3" s="133"/>
      <c r="J3" s="133"/>
      <c r="K3" s="133"/>
      <c r="L3" s="133"/>
      <c r="M3" s="134"/>
    </row>
    <row r="4" spans="1:15" s="70" customFormat="1" ht="15" thickBot="1">
      <c r="A4" s="71"/>
      <c r="B4" s="72"/>
      <c r="C4" s="72"/>
      <c r="D4" s="72"/>
      <c r="E4" s="72"/>
      <c r="F4" s="77" t="s">
        <v>84</v>
      </c>
      <c r="G4" s="77" t="s">
        <v>85</v>
      </c>
      <c r="H4" s="77" t="s">
        <v>86</v>
      </c>
      <c r="I4" s="77" t="s">
        <v>87</v>
      </c>
      <c r="J4" s="77" t="s">
        <v>88</v>
      </c>
      <c r="K4" s="72"/>
      <c r="L4" s="72"/>
      <c r="M4" s="75"/>
    </row>
    <row r="5" spans="1:15" s="70" customFormat="1" ht="15" thickBot="1">
      <c r="A5" s="78"/>
      <c r="B5" s="333" t="s">
        <v>0</v>
      </c>
      <c r="C5" s="333" t="s">
        <v>1</v>
      </c>
      <c r="D5" s="333" t="s">
        <v>2</v>
      </c>
      <c r="E5" s="335" t="s">
        <v>3</v>
      </c>
      <c r="F5" s="336"/>
      <c r="G5" s="336"/>
      <c r="H5" s="336"/>
      <c r="I5" s="336"/>
      <c r="J5" s="336"/>
      <c r="K5" s="337"/>
      <c r="L5" s="333" t="s">
        <v>4</v>
      </c>
      <c r="M5" s="79"/>
    </row>
    <row r="6" spans="1:15" s="70" customFormat="1" ht="29.5" thickBot="1">
      <c r="A6" s="78"/>
      <c r="B6" s="334"/>
      <c r="C6" s="334"/>
      <c r="D6" s="334"/>
      <c r="E6" s="80" t="s">
        <v>5</v>
      </c>
      <c r="F6" s="80" t="s">
        <v>27</v>
      </c>
      <c r="G6" s="80" t="s">
        <v>295</v>
      </c>
      <c r="H6" s="80" t="s">
        <v>54</v>
      </c>
      <c r="I6" s="80" t="s">
        <v>26</v>
      </c>
      <c r="J6" s="80" t="s">
        <v>25</v>
      </c>
      <c r="K6" s="80" t="s">
        <v>28</v>
      </c>
      <c r="L6" s="334"/>
      <c r="M6" s="79"/>
    </row>
    <row r="7" spans="1:15" s="85" customFormat="1" ht="15.75" customHeight="1">
      <c r="A7" s="78"/>
      <c r="B7" s="313" t="s">
        <v>6</v>
      </c>
      <c r="C7" s="316" t="s">
        <v>11</v>
      </c>
      <c r="D7" s="81" t="s">
        <v>8</v>
      </c>
      <c r="E7" s="82">
        <v>3</v>
      </c>
      <c r="F7" s="7">
        <f>COUNTIF('Domain 1'!$D4:$D6, F4)</f>
        <v>0</v>
      </c>
      <c r="G7" s="7">
        <f>COUNTIF('Domain 1'!$D4:$D6, G4)</f>
        <v>0</v>
      </c>
      <c r="H7" s="7">
        <f>COUNTIF('Domain 1'!$D4:$D6, H4)</f>
        <v>0</v>
      </c>
      <c r="I7" s="7">
        <f>COUNTIF('Domain 1'!$D4:$D6, I4)</f>
        <v>0</v>
      </c>
      <c r="J7" s="7">
        <f>COUNTIF('Domain 1'!$D4:$D6, J4)</f>
        <v>0</v>
      </c>
      <c r="K7" s="83" t="str">
        <f>IF(SUM(F7:J7)&lt;&gt;E7,"_ _ _%",IFERROR((F7+G7+H7)/(E7-J7),"[N/A]"))</f>
        <v>_ _ _%</v>
      </c>
      <c r="L7" s="319" t="str">
        <f>IF(SUM(F7:J7)&lt;&gt;E7,"Please make sure either [Y], [AC], [RA], [N] or [N/A] is selected for respective cells of Column D in respective domain",N7&amp;N8&amp;N9)</f>
        <v>Please make sure either [Y], [AC], [RA], [N] or [N/A] is selected for respective cells of Column D in respective domain</v>
      </c>
      <c r="M7" s="79"/>
      <c r="N7" s="84" t="str">
        <f>IF(AND(N8="",N9=""),IF(K7=100%,"Baseline",IF(K7="[N/A]","[N/A]","Below Baseline")),"")</f>
        <v>Below Baseline</v>
      </c>
      <c r="O7" s="84"/>
    </row>
    <row r="8" spans="1:15" s="85" customFormat="1" ht="15.75" customHeight="1">
      <c r="A8" s="78"/>
      <c r="B8" s="314"/>
      <c r="C8" s="317"/>
      <c r="D8" s="86" t="s">
        <v>52</v>
      </c>
      <c r="E8" s="87">
        <v>4</v>
      </c>
      <c r="F8" s="8">
        <f>COUNTIF('Domain 1'!$D7:$D10, F4)</f>
        <v>0</v>
      </c>
      <c r="G8" s="8">
        <f>COUNTIF('Domain 1'!$D7:$D10, G4)</f>
        <v>0</v>
      </c>
      <c r="H8" s="8">
        <f>COUNTIF('Domain 1'!$D7:$D10, H4)</f>
        <v>0</v>
      </c>
      <c r="I8" s="8">
        <f>COUNTIF('Domain 1'!$D7:$D10, I4)</f>
        <v>0</v>
      </c>
      <c r="J8" s="8">
        <f>COUNTIF('Domain 1'!$D7:$D10, J4)</f>
        <v>0</v>
      </c>
      <c r="K8" s="88" t="str">
        <f t="shared" ref="K8:K20" si="0">IF(SUM(F8:J8)&lt;&gt;E8,"_ _ _%",IFERROR((F8+G8+H8)/(E8-J8),"[N/A]"))</f>
        <v>_ _ _%</v>
      </c>
      <c r="L8" s="320"/>
      <c r="M8" s="79"/>
      <c r="N8" s="84" t="str">
        <f>IF(N9="",IF(AND(K7=100%,K8=100%),"Intermediate",""),"")</f>
        <v/>
      </c>
      <c r="O8" s="84"/>
    </row>
    <row r="9" spans="1:15" s="85" customFormat="1" ht="16.5" customHeight="1" thickBot="1">
      <c r="A9" s="78"/>
      <c r="B9" s="314"/>
      <c r="C9" s="318"/>
      <c r="D9" s="89" t="s">
        <v>53</v>
      </c>
      <c r="E9" s="90">
        <v>3</v>
      </c>
      <c r="F9" s="9">
        <f>COUNTIF('Domain 1'!$D11:$D13, F4)</f>
        <v>0</v>
      </c>
      <c r="G9" s="9">
        <f>COUNTIF('Domain 1'!$D11:$D13, G4)</f>
        <v>0</v>
      </c>
      <c r="H9" s="9">
        <f>COUNTIF('Domain 1'!$D11:$D13, H4)</f>
        <v>0</v>
      </c>
      <c r="I9" s="9">
        <f>COUNTIF('Domain 1'!$D11:$D13, I4)</f>
        <v>0</v>
      </c>
      <c r="J9" s="9">
        <f>COUNTIF('Domain 1'!$D11:$D13, J4)</f>
        <v>0</v>
      </c>
      <c r="K9" s="91" t="str">
        <f t="shared" si="0"/>
        <v>_ _ _%</v>
      </c>
      <c r="L9" s="321"/>
      <c r="M9" s="79"/>
      <c r="N9" s="84" t="str">
        <f>IF(AND(K7=100%,K8=100%,K9=100%),"Advanced","")</f>
        <v/>
      </c>
      <c r="O9" s="84"/>
    </row>
    <row r="10" spans="1:15" s="85" customFormat="1" ht="15.75" customHeight="1">
      <c r="A10" s="78"/>
      <c r="B10" s="314"/>
      <c r="C10" s="322" t="s">
        <v>203</v>
      </c>
      <c r="D10" s="92" t="s">
        <v>8</v>
      </c>
      <c r="E10" s="93">
        <v>3</v>
      </c>
      <c r="F10" s="4">
        <f>COUNTIF('Domain 1'!$D15:$D17, F4)</f>
        <v>0</v>
      </c>
      <c r="G10" s="4">
        <f>COUNTIF('Domain 1'!$D15:$D17, G4)</f>
        <v>0</v>
      </c>
      <c r="H10" s="4">
        <f>COUNTIF('Domain 1'!$D15:$D17, H4)</f>
        <v>0</v>
      </c>
      <c r="I10" s="4">
        <f>COUNTIF('Domain 1'!$D15:$D17, I4)</f>
        <v>0</v>
      </c>
      <c r="J10" s="4">
        <f>COUNTIF('Domain 1'!$D15:$D17, J4)</f>
        <v>0</v>
      </c>
      <c r="K10" s="94" t="str">
        <f t="shared" si="0"/>
        <v>_ _ _%</v>
      </c>
      <c r="L10" s="319" t="str">
        <f>IF(SUM(F10:J10)&lt;&gt;E10,"Please make sure either [Y], [AC], [RA], [N] or [N/A] is selected for respective cells of Column D in respective domain",N10&amp;N11&amp;N12)</f>
        <v>Please make sure either [Y], [AC], [RA], [N] or [N/A] is selected for respective cells of Column D in respective domain</v>
      </c>
      <c r="M10" s="79"/>
      <c r="N10" s="84" t="str">
        <f>IF(AND(N11="",N12=""),IF(K10=100%,"Baseline",IF(K10="[N/A]","[N/A]","Below Baseline")),"")</f>
        <v>Below Baseline</v>
      </c>
    </row>
    <row r="11" spans="1:15" s="85" customFormat="1" ht="15.75" customHeight="1">
      <c r="A11" s="78"/>
      <c r="B11" s="314"/>
      <c r="C11" s="323"/>
      <c r="D11" s="95" t="s">
        <v>10</v>
      </c>
      <c r="E11" s="96">
        <v>1</v>
      </c>
      <c r="F11" s="5">
        <f>COUNTIF('Domain 1'!$D18:$D18, F4)</f>
        <v>0</v>
      </c>
      <c r="G11" s="5">
        <f>COUNTIF('Domain 1'!$D18:$D18, G4)</f>
        <v>0</v>
      </c>
      <c r="H11" s="5">
        <f>COUNTIF('Domain 1'!$D18:$D18, H4)</f>
        <v>0</v>
      </c>
      <c r="I11" s="5">
        <f>COUNTIF('Domain 1'!$D18:$D18, I4)</f>
        <v>0</v>
      </c>
      <c r="J11" s="5">
        <f>COUNTIF('Domain 1'!$D18:$D18, J4)</f>
        <v>0</v>
      </c>
      <c r="K11" s="97" t="str">
        <f t="shared" si="0"/>
        <v>_ _ _%</v>
      </c>
      <c r="L11" s="320"/>
      <c r="M11" s="79"/>
      <c r="N11" s="84" t="str">
        <f>IF(N12="",IF(AND(K10=100%,K11=100%),"Intermediate",""),"")</f>
        <v/>
      </c>
    </row>
    <row r="12" spans="1:15" s="85" customFormat="1" ht="16.5" customHeight="1" thickBot="1">
      <c r="A12" s="78"/>
      <c r="B12" s="314"/>
      <c r="C12" s="324"/>
      <c r="D12" s="98" t="s">
        <v>9</v>
      </c>
      <c r="E12" s="99">
        <v>2</v>
      </c>
      <c r="F12" s="6">
        <f>COUNTIF('Domain 1'!$D19:$D20, F4)</f>
        <v>0</v>
      </c>
      <c r="G12" s="6">
        <f>COUNTIF('Domain 1'!$D19:$D20, G4)</f>
        <v>0</v>
      </c>
      <c r="H12" s="6">
        <f>COUNTIF('Domain 1'!$D19:$D20, H4)</f>
        <v>0</v>
      </c>
      <c r="I12" s="6">
        <f>COUNTIF('Domain 1'!$D19:$D20, I4)</f>
        <v>0</v>
      </c>
      <c r="J12" s="6">
        <f>COUNTIF('Domain 1'!$D19:$D20, J4)</f>
        <v>0</v>
      </c>
      <c r="K12" s="100" t="str">
        <f t="shared" si="0"/>
        <v>_ _ _%</v>
      </c>
      <c r="L12" s="321"/>
      <c r="M12" s="79"/>
      <c r="N12" s="84" t="str">
        <f>IF(AND(K10=100%,K11=100%,K12=100%),"Advanced","")</f>
        <v/>
      </c>
    </row>
    <row r="13" spans="1:15" s="85" customFormat="1" ht="21.5" customHeight="1">
      <c r="A13" s="78"/>
      <c r="B13" s="314"/>
      <c r="C13" s="325" t="s">
        <v>12</v>
      </c>
      <c r="D13" s="101" t="s">
        <v>8</v>
      </c>
      <c r="E13" s="82">
        <v>3</v>
      </c>
      <c r="F13" s="1">
        <f>COUNTIF('Domain 1'!$D22:$D24, F4)</f>
        <v>0</v>
      </c>
      <c r="G13" s="1">
        <f>COUNTIF('Domain 1'!$D22:$D24, G4)</f>
        <v>0</v>
      </c>
      <c r="H13" s="1">
        <f>COUNTIF('Domain 1'!$D22:$D24, H4)</f>
        <v>0</v>
      </c>
      <c r="I13" s="1">
        <f>COUNTIF('Domain 1'!$D22:$D24, I4)</f>
        <v>0</v>
      </c>
      <c r="J13" s="1">
        <f>COUNTIF('Domain 1'!$D22:$D24, J4)</f>
        <v>0</v>
      </c>
      <c r="K13" s="83" t="str">
        <f t="shared" si="0"/>
        <v>_ _ _%</v>
      </c>
      <c r="L13" s="319" t="str">
        <f>IF(SUM(F13:J13)&lt;&gt;E13,"Please make sure either [Y], [AC], [RA], [N] or [N/A] is selected for respective cells of Column D in respective domain",N13&amp;N14)</f>
        <v>Please make sure either [Y], [AC], [RA], [N] or [N/A] is selected for respective cells of Column D in respective domain</v>
      </c>
      <c r="M13" s="79"/>
      <c r="N13" s="84" t="str">
        <f>IF(N14="",IF(K13=100%,"Baseline",IF(K13="[N/A]","[N/A]","Below Baseline")),"")</f>
        <v>Below Baseline</v>
      </c>
    </row>
    <row r="14" spans="1:15" s="85" customFormat="1" ht="21.5" customHeight="1" thickBot="1">
      <c r="A14" s="78"/>
      <c r="B14" s="314"/>
      <c r="C14" s="326"/>
      <c r="D14" s="102" t="s">
        <v>10</v>
      </c>
      <c r="E14" s="87">
        <v>3</v>
      </c>
      <c r="F14" s="2">
        <f>COUNTIF('Domain 1'!$D25:$D27, F4)</f>
        <v>0</v>
      </c>
      <c r="G14" s="2">
        <f>COUNTIF('Domain 1'!$D25:$D27, G4)</f>
        <v>0</v>
      </c>
      <c r="H14" s="2">
        <f>COUNTIF('Domain 1'!$D25:$D27, H4)</f>
        <v>0</v>
      </c>
      <c r="I14" s="2">
        <f>COUNTIF('Domain 1'!$D25:$D27, I4)</f>
        <v>0</v>
      </c>
      <c r="J14" s="2">
        <f>COUNTIF('Domain 1'!$D25:$D27, J4)</f>
        <v>0</v>
      </c>
      <c r="K14" s="88" t="str">
        <f t="shared" si="0"/>
        <v>_ _ _%</v>
      </c>
      <c r="L14" s="320"/>
      <c r="M14" s="79"/>
      <c r="N14" s="84" t="str">
        <f>IF(AND(C3="High",K13=100%,K14=100%),"Attained",IF(AND(K13=100%,K14=100%),"Intermediate",""))</f>
        <v/>
      </c>
    </row>
    <row r="15" spans="1:15" s="85" customFormat="1" ht="15.75" customHeight="1">
      <c r="A15" s="78"/>
      <c r="B15" s="314"/>
      <c r="C15" s="322" t="s">
        <v>7</v>
      </c>
      <c r="D15" s="92" t="s">
        <v>8</v>
      </c>
      <c r="E15" s="93">
        <v>2</v>
      </c>
      <c r="F15" s="4">
        <f>COUNTIF('Domain 1'!$D29:$D30, F4)</f>
        <v>0</v>
      </c>
      <c r="G15" s="4">
        <f>COUNTIF('Domain 1'!$D29:$D30, G4)</f>
        <v>0</v>
      </c>
      <c r="H15" s="4">
        <f>COUNTIF('Domain 1'!$D29:$D30, H4)</f>
        <v>0</v>
      </c>
      <c r="I15" s="4">
        <f>COUNTIF('Domain 1'!$D29:$D30, I4)</f>
        <v>0</v>
      </c>
      <c r="J15" s="4">
        <f>COUNTIF('Domain 1'!$D29:$D30, J4)</f>
        <v>0</v>
      </c>
      <c r="K15" s="94" t="str">
        <f t="shared" si="0"/>
        <v>_ _ _%</v>
      </c>
      <c r="L15" s="319" t="str">
        <f>IF(SUM(F15:J15)&lt;&gt;E15,"Please make sure either [Y], [AC], [RA], [N] or [N/A] is selected for respective cells of Column D in respective domain",N15&amp;N16&amp;N17)</f>
        <v>Please make sure either [Y], [AC], [RA], [N] or [N/A] is selected for respective cells of Column D in respective domain</v>
      </c>
      <c r="M15" s="79"/>
      <c r="N15" s="84" t="str">
        <f>IF(AND(N16="",N17=""),IF(K15=100%,"Baseline",IF(K15="[N/A]","[N/A]","Below Baseline")),"")</f>
        <v>Below Baseline</v>
      </c>
    </row>
    <row r="16" spans="1:15" s="85" customFormat="1" ht="15.75" customHeight="1">
      <c r="A16" s="78"/>
      <c r="B16" s="314"/>
      <c r="C16" s="323"/>
      <c r="D16" s="95" t="s">
        <v>52</v>
      </c>
      <c r="E16" s="96">
        <v>1</v>
      </c>
      <c r="F16" s="5">
        <f>COUNTIF('Domain 1'!$D31:$D31, F4)</f>
        <v>0</v>
      </c>
      <c r="G16" s="5">
        <f>COUNTIF('Domain 1'!$D31:$D31, G4)</f>
        <v>0</v>
      </c>
      <c r="H16" s="5">
        <f>COUNTIF('Domain 1'!$D31:$D31, H4)</f>
        <v>0</v>
      </c>
      <c r="I16" s="5">
        <f>COUNTIF('Domain 1'!$D31:$D31, I4)</f>
        <v>0</v>
      </c>
      <c r="J16" s="5">
        <f>COUNTIF('Domain 1'!$D31:$D31, J4)</f>
        <v>0</v>
      </c>
      <c r="K16" s="97" t="str">
        <f t="shared" si="0"/>
        <v>_ _ _%</v>
      </c>
      <c r="L16" s="320"/>
      <c r="M16" s="79"/>
      <c r="N16" s="84" t="str">
        <f>IF(N17="",IF(AND(K15=100%,K16=100%),"Intermediate",""),"")</f>
        <v/>
      </c>
    </row>
    <row r="17" spans="1:14" s="85" customFormat="1" ht="16.5" customHeight="1" thickBot="1">
      <c r="A17" s="78"/>
      <c r="B17" s="314"/>
      <c r="C17" s="324"/>
      <c r="D17" s="98" t="s">
        <v>9</v>
      </c>
      <c r="E17" s="99">
        <v>2</v>
      </c>
      <c r="F17" s="6">
        <f>COUNTIF('Domain 1'!$D32:$D33, F4)</f>
        <v>0</v>
      </c>
      <c r="G17" s="6">
        <f>COUNTIF('Domain 1'!$D32:$D33, G4)</f>
        <v>0</v>
      </c>
      <c r="H17" s="6">
        <f>COUNTIF('Domain 1'!$D32:$D33, H4)</f>
        <v>0</v>
      </c>
      <c r="I17" s="6">
        <f>COUNTIF('Domain 1'!$D32:$D33, I4)</f>
        <v>0</v>
      </c>
      <c r="J17" s="6">
        <f>COUNTIF('Domain 1'!$D32:$D33, J4)</f>
        <v>0</v>
      </c>
      <c r="K17" s="100" t="str">
        <f t="shared" si="0"/>
        <v>_ _ _%</v>
      </c>
      <c r="L17" s="321"/>
      <c r="M17" s="79"/>
      <c r="N17" s="84" t="str">
        <f>IF(AND(K15=100%,K16=100%,K17=100%),"Advanced","")</f>
        <v/>
      </c>
    </row>
    <row r="18" spans="1:14" s="85" customFormat="1" ht="15.75" customHeight="1">
      <c r="A18" s="78"/>
      <c r="B18" s="314"/>
      <c r="C18" s="316" t="s">
        <v>13</v>
      </c>
      <c r="D18" s="81" t="s">
        <v>8</v>
      </c>
      <c r="E18" s="82">
        <v>3</v>
      </c>
      <c r="F18" s="1">
        <f>COUNTIF('Domain 1'!$D35:$D37, F4)</f>
        <v>0</v>
      </c>
      <c r="G18" s="1">
        <f>COUNTIF('Domain 1'!$D35:$D37, G4)</f>
        <v>0</v>
      </c>
      <c r="H18" s="1">
        <f>COUNTIF('Domain 1'!$D35:$D37, H4)</f>
        <v>0</v>
      </c>
      <c r="I18" s="1">
        <f>COUNTIF('Domain 1'!$D35:$D37, I4)</f>
        <v>0</v>
      </c>
      <c r="J18" s="1">
        <f>COUNTIF('Domain 1'!$D35:$D37, J4)</f>
        <v>0</v>
      </c>
      <c r="K18" s="83" t="str">
        <f t="shared" si="0"/>
        <v>_ _ _%</v>
      </c>
      <c r="L18" s="319" t="str">
        <f>IF(SUM(F18:J18)&lt;&gt;E18,"Please make sure either [Y], [AC], [RA], [N] or [N/A] is selected for respective cells of Column D in respective domain",N18&amp;N19&amp;N20)</f>
        <v>Please make sure either [Y], [AC], [RA], [N] or [N/A] is selected for respective cells of Column D in respective domain</v>
      </c>
      <c r="M18" s="79"/>
      <c r="N18" s="84" t="str">
        <f>IF(AND(N19="",N20=""),IF(K18=100%,"Baseline",IF(K18="[N/A]","[N/A]","Below Baseline")),"")</f>
        <v>Below Baseline</v>
      </c>
    </row>
    <row r="19" spans="1:14" s="85" customFormat="1" ht="15.75" customHeight="1">
      <c r="A19" s="78"/>
      <c r="B19" s="314"/>
      <c r="C19" s="317"/>
      <c r="D19" s="86" t="s">
        <v>10</v>
      </c>
      <c r="E19" s="87">
        <v>2</v>
      </c>
      <c r="F19" s="2">
        <f>COUNTIF('Domain 1'!$D38:$D39, F4)</f>
        <v>0</v>
      </c>
      <c r="G19" s="2">
        <f>COUNTIF('Domain 1'!$D38:$D39, G4)</f>
        <v>0</v>
      </c>
      <c r="H19" s="2">
        <f>COUNTIF('Domain 1'!$D38:$D39, H4)</f>
        <v>0</v>
      </c>
      <c r="I19" s="2">
        <f>COUNTIF('Domain 1'!$D38:$D39, I4)</f>
        <v>0</v>
      </c>
      <c r="J19" s="2">
        <f>COUNTIF('Domain 1'!$D38:$D39, J4)</f>
        <v>0</v>
      </c>
      <c r="K19" s="88" t="str">
        <f t="shared" si="0"/>
        <v>_ _ _%</v>
      </c>
      <c r="L19" s="320"/>
      <c r="M19" s="79"/>
      <c r="N19" s="84" t="str">
        <f>IF(N20="",IF(AND(K18=100%,K19=100%),"Intermediate",""),"")</f>
        <v/>
      </c>
    </row>
    <row r="20" spans="1:14" s="85" customFormat="1" ht="16.5" customHeight="1" thickBot="1">
      <c r="A20" s="78"/>
      <c r="B20" s="315"/>
      <c r="C20" s="318"/>
      <c r="D20" s="89" t="s">
        <v>9</v>
      </c>
      <c r="E20" s="90">
        <v>4</v>
      </c>
      <c r="F20" s="3">
        <f>COUNTIF('Domain 1'!$D40:$D43, F4)</f>
        <v>0</v>
      </c>
      <c r="G20" s="3">
        <f>COUNTIF('Domain 1'!$D40:$D43, G4)</f>
        <v>0</v>
      </c>
      <c r="H20" s="3">
        <f>COUNTIF('Domain 1'!$D40:$D43, H4)</f>
        <v>0</v>
      </c>
      <c r="I20" s="3">
        <f>COUNTIF('Domain 1'!$D40:$D43, I4)</f>
        <v>0</v>
      </c>
      <c r="J20" s="3">
        <f>COUNTIF('Domain 1'!$D40:$D43, J4)</f>
        <v>0</v>
      </c>
      <c r="K20" s="91" t="str">
        <f t="shared" si="0"/>
        <v>_ _ _%</v>
      </c>
      <c r="L20" s="321"/>
      <c r="M20" s="79"/>
      <c r="N20" s="84" t="str">
        <f>IF(AND(K18=100%,K19=100%,K20=100%),"Advanced","")</f>
        <v/>
      </c>
    </row>
    <row r="21" spans="1:14" s="85" customFormat="1" ht="16.5" customHeight="1" thickBot="1">
      <c r="A21" s="78"/>
      <c r="B21" s="103"/>
      <c r="C21" s="103"/>
      <c r="D21" s="103"/>
      <c r="E21" s="103"/>
      <c r="F21" s="103"/>
      <c r="G21" s="103"/>
      <c r="H21" s="103"/>
      <c r="I21" s="103"/>
      <c r="J21" s="103"/>
      <c r="K21" s="103"/>
      <c r="L21" s="103"/>
      <c r="M21" s="79"/>
      <c r="N21" s="84"/>
    </row>
    <row r="22" spans="1:14" s="85" customFormat="1" ht="21.5" customHeight="1">
      <c r="A22" s="78"/>
      <c r="B22" s="313" t="s">
        <v>14</v>
      </c>
      <c r="C22" s="328" t="s">
        <v>190</v>
      </c>
      <c r="D22" s="104" t="s">
        <v>8</v>
      </c>
      <c r="E22" s="93">
        <v>3</v>
      </c>
      <c r="F22" s="4">
        <f>COUNTIF('Domain 2'!$D4:$D6, F4)</f>
        <v>0</v>
      </c>
      <c r="G22" s="4">
        <f>COUNTIF('Domain 2'!$D4:$D6, G4)</f>
        <v>0</v>
      </c>
      <c r="H22" s="4">
        <f>COUNTIF('Domain 2'!$D4:$D6, H4)</f>
        <v>0</v>
      </c>
      <c r="I22" s="4">
        <f>COUNTIF('Domain 2'!$D4:$D6, I4)</f>
        <v>0</v>
      </c>
      <c r="J22" s="4">
        <f>COUNTIF('Domain 2'!$D4:$D6, J4)</f>
        <v>0</v>
      </c>
      <c r="K22" s="94" t="str">
        <f>IF(SUM(F22:J22)&lt;&gt;E22,"_ _ _%",IFERROR((F22+G22+H22)/(E22-J22),"[N/A]"))</f>
        <v>_ _ _%</v>
      </c>
      <c r="L22" s="319" t="str">
        <f>IF(SUM(F22:J22)&lt;&gt;E22,"Please make sure either [Y], [AC], [RA], [N] or [N/A] is selected for respective cells of Column D in respective domain",N22&amp;N23)</f>
        <v>Please make sure either [Y], [AC], [RA], [N] or [N/A] is selected for respective cells of Column D in respective domain</v>
      </c>
      <c r="M22" s="79"/>
      <c r="N22" s="84" t="str">
        <f>IF(N23="",IF(K22=100%,"Baseline",IF(K22="[N/A]","[N/A]","Below Baseline")),"")</f>
        <v>Below Baseline</v>
      </c>
    </row>
    <row r="23" spans="1:14" s="85" customFormat="1" ht="21.5" customHeight="1" thickBot="1">
      <c r="A23" s="78"/>
      <c r="B23" s="314"/>
      <c r="C23" s="329"/>
      <c r="D23" s="105" t="s">
        <v>10</v>
      </c>
      <c r="E23" s="96">
        <v>2</v>
      </c>
      <c r="F23" s="5">
        <f>COUNTIF('Domain 2'!$D7:$D8, F4)</f>
        <v>0</v>
      </c>
      <c r="G23" s="5">
        <f>COUNTIF('Domain 2'!$D7:$D8, G4)</f>
        <v>0</v>
      </c>
      <c r="H23" s="5">
        <f>COUNTIF('Domain 2'!$D7:$D8, H4)</f>
        <v>0</v>
      </c>
      <c r="I23" s="5">
        <f>COUNTIF('Domain 2'!$D7:$D8, I4)</f>
        <v>0</v>
      </c>
      <c r="J23" s="5">
        <f>COUNTIF('Domain 2'!$D7:$D8, J4)</f>
        <v>0</v>
      </c>
      <c r="K23" s="97" t="str">
        <f t="shared" ref="K23:K26" si="1">IF(SUM(F23:J23)&lt;&gt;E23,"_ _ _%",IFERROR((F23+G23+H23)/(E23-J23),"[N/A]"))</f>
        <v>_ _ _%</v>
      </c>
      <c r="L23" s="320"/>
      <c r="M23" s="79"/>
      <c r="N23" s="84" t="str">
        <f>IF(AND(C3="High",K22=100%,K23=100%),"Attained",IF(AND(K22=100%,K23=100%),"Intermediate",""))</f>
        <v/>
      </c>
    </row>
    <row r="24" spans="1:14" s="85" customFormat="1" ht="15.75" customHeight="1">
      <c r="A24" s="78"/>
      <c r="B24" s="314"/>
      <c r="C24" s="316" t="s">
        <v>191</v>
      </c>
      <c r="D24" s="81" t="s">
        <v>8</v>
      </c>
      <c r="E24" s="82">
        <v>3</v>
      </c>
      <c r="F24" s="1">
        <f>COUNTIF('Domain 2'!$D10:$D12, F4)</f>
        <v>0</v>
      </c>
      <c r="G24" s="1">
        <f>COUNTIF('Domain 2'!$D10:$D12, G4)</f>
        <v>0</v>
      </c>
      <c r="H24" s="1">
        <f>COUNTIF('Domain 2'!$D10:$D12, H4)</f>
        <v>0</v>
      </c>
      <c r="I24" s="1">
        <f>COUNTIF('Domain 2'!$D10:$D12, I4)</f>
        <v>0</v>
      </c>
      <c r="J24" s="1">
        <f>COUNTIF('Domain 2'!$D10:$D12, J4)</f>
        <v>0</v>
      </c>
      <c r="K24" s="83" t="str">
        <f t="shared" si="1"/>
        <v>_ _ _%</v>
      </c>
      <c r="L24" s="319" t="str">
        <f>IF(SUM(F24:J24)&lt;&gt;E24,"Please make sure either [Y], [AC], [RA], [N] or [N/A] is selected for respective cells of Column D in respective domain",N24&amp;N25&amp;N26)</f>
        <v>Please make sure either [Y], [AC], [RA], [N] or [N/A] is selected for respective cells of Column D in respective domain</v>
      </c>
      <c r="M24" s="79"/>
      <c r="N24" s="84" t="str">
        <f>IF(AND(N25="",N26=""),IF(K24=100%,"Baseline",IF(K24="[N/A]","[N/A]","Below Baseline")),"")</f>
        <v>Below Baseline</v>
      </c>
    </row>
    <row r="25" spans="1:14" s="85" customFormat="1" ht="15.75" customHeight="1">
      <c r="A25" s="78"/>
      <c r="B25" s="314"/>
      <c r="C25" s="317"/>
      <c r="D25" s="86" t="s">
        <v>10</v>
      </c>
      <c r="E25" s="87">
        <v>2</v>
      </c>
      <c r="F25" s="2">
        <f>COUNTIF('Domain 2'!$D13:$D14, F4)</f>
        <v>0</v>
      </c>
      <c r="G25" s="2">
        <f>COUNTIF('Domain 2'!$D13:$D14, G4)</f>
        <v>0</v>
      </c>
      <c r="H25" s="2">
        <f>COUNTIF('Domain 2'!$D13:$D14, H4)</f>
        <v>0</v>
      </c>
      <c r="I25" s="2">
        <f>COUNTIF('Domain 2'!$D13:$D14, I4)</f>
        <v>0</v>
      </c>
      <c r="J25" s="2">
        <f>COUNTIF('Domain 2'!$D13:$D14, J4)</f>
        <v>0</v>
      </c>
      <c r="K25" s="88" t="str">
        <f t="shared" si="1"/>
        <v>_ _ _%</v>
      </c>
      <c r="L25" s="320"/>
      <c r="M25" s="79"/>
      <c r="N25" s="84" t="str">
        <f>IF(N26="",IF(AND(K24=100%,K25=100%),"Intermediate",""),"")</f>
        <v/>
      </c>
    </row>
    <row r="26" spans="1:14" s="85" customFormat="1" ht="16.5" customHeight="1" thickBot="1">
      <c r="A26" s="78"/>
      <c r="B26" s="315"/>
      <c r="C26" s="318"/>
      <c r="D26" s="89" t="s">
        <v>9</v>
      </c>
      <c r="E26" s="90">
        <v>6</v>
      </c>
      <c r="F26" s="3">
        <f>COUNTIF('Domain 2'!$D15:$D20, F4)</f>
        <v>0</v>
      </c>
      <c r="G26" s="3">
        <f>COUNTIF('Domain 2'!$D15:$D20, G4)</f>
        <v>0</v>
      </c>
      <c r="H26" s="3">
        <f>COUNTIF('Domain 2'!$D15:$D20, H4)</f>
        <v>0</v>
      </c>
      <c r="I26" s="3">
        <f>COUNTIF('Domain 2'!$D15:$D20, I4)</f>
        <v>0</v>
      </c>
      <c r="J26" s="3">
        <f>COUNTIF('Domain 2'!$D15:$D20, J4)</f>
        <v>0</v>
      </c>
      <c r="K26" s="91" t="str">
        <f t="shared" si="1"/>
        <v>_ _ _%</v>
      </c>
      <c r="L26" s="321"/>
      <c r="M26" s="79"/>
      <c r="N26" s="84" t="str">
        <f>IF(AND(K24=100%,K25=100%,K26=100%),"Advanced","")</f>
        <v/>
      </c>
    </row>
    <row r="27" spans="1:14" s="85" customFormat="1" ht="16.5" customHeight="1" thickBot="1">
      <c r="A27" s="78"/>
      <c r="B27" s="103"/>
      <c r="C27" s="103"/>
      <c r="D27" s="103"/>
      <c r="E27" s="103"/>
      <c r="F27" s="103"/>
      <c r="G27" s="103"/>
      <c r="H27" s="103"/>
      <c r="I27" s="103"/>
      <c r="J27" s="103"/>
      <c r="K27" s="103"/>
      <c r="L27" s="103"/>
      <c r="M27" s="79"/>
      <c r="N27" s="84"/>
    </row>
    <row r="28" spans="1:14" s="85" customFormat="1" ht="15.75" customHeight="1">
      <c r="A28" s="78"/>
      <c r="B28" s="313" t="s">
        <v>15</v>
      </c>
      <c r="C28" s="322" t="s">
        <v>192</v>
      </c>
      <c r="D28" s="92" t="s">
        <v>8</v>
      </c>
      <c r="E28" s="93">
        <v>15</v>
      </c>
      <c r="F28" s="4">
        <f>COUNTIF('Domain 3'!$D4:$D18, F4)</f>
        <v>0</v>
      </c>
      <c r="G28" s="4">
        <f>COUNTIF('Domain 3'!$D4:$D18, G4)</f>
        <v>0</v>
      </c>
      <c r="H28" s="4">
        <f>COUNTIF('Domain 3'!$D4:$D18, H4)</f>
        <v>0</v>
      </c>
      <c r="I28" s="4">
        <f>COUNTIF('Domain 3'!$D4:$D18, I4)</f>
        <v>0</v>
      </c>
      <c r="J28" s="4">
        <f>COUNTIF('Domain 3'!$D4:$D18, J4)</f>
        <v>0</v>
      </c>
      <c r="K28" s="94" t="str">
        <f t="shared" ref="K28:K42" si="2">IF(SUM(F28:J28)&lt;&gt;E28,"_ _ _%",IFERROR((F28+G28+H28)/(E28-J28),"[N/A]"))</f>
        <v>_ _ _%</v>
      </c>
      <c r="L28" s="319" t="str">
        <f>IF(SUM(F28:J28)&lt;&gt;E28,"Please make sure either [Y], [AC], [RA], [N] or [N/A] is selected for respective cells of Column D in respective domain",N28&amp;N29&amp;N30)</f>
        <v>Please make sure either [Y], [AC], [RA], [N] or [N/A] is selected for respective cells of Column D in respective domain</v>
      </c>
      <c r="M28" s="79"/>
      <c r="N28" s="84" t="str">
        <f>IF(AND(N29="",N30=""),IF(K28=100%,"Baseline",IF(K28="[N/A]","[N/A]","Below Baseline")),"")</f>
        <v>Below Baseline</v>
      </c>
    </row>
    <row r="29" spans="1:14" s="85" customFormat="1" ht="15.75" customHeight="1">
      <c r="A29" s="78"/>
      <c r="B29" s="314"/>
      <c r="C29" s="323"/>
      <c r="D29" s="95" t="s">
        <v>10</v>
      </c>
      <c r="E29" s="96">
        <v>8</v>
      </c>
      <c r="F29" s="5">
        <f>COUNTIF('Domain 3'!$D19:$D26, F4)</f>
        <v>0</v>
      </c>
      <c r="G29" s="5">
        <f>COUNTIF('Domain 3'!$D19:$D26, G4)</f>
        <v>0</v>
      </c>
      <c r="H29" s="5">
        <f>COUNTIF('Domain 3'!$D19:$D26, H4)</f>
        <v>0</v>
      </c>
      <c r="I29" s="5">
        <f>COUNTIF('Domain 3'!$D19:$D26, I4)</f>
        <v>0</v>
      </c>
      <c r="J29" s="5">
        <f>COUNTIF('Domain 3'!$D19:$D26, J4)</f>
        <v>0</v>
      </c>
      <c r="K29" s="97" t="str">
        <f t="shared" si="2"/>
        <v>_ _ _%</v>
      </c>
      <c r="L29" s="320"/>
      <c r="M29" s="79"/>
      <c r="N29" s="84" t="str">
        <f>IF(N30="",IF(AND(K28=100%,K29=100%),"Intermediate",""),"")</f>
        <v/>
      </c>
    </row>
    <row r="30" spans="1:14" s="85" customFormat="1" ht="16.5" customHeight="1" thickBot="1">
      <c r="A30" s="78"/>
      <c r="B30" s="314"/>
      <c r="C30" s="324"/>
      <c r="D30" s="98" t="s">
        <v>9</v>
      </c>
      <c r="E30" s="99">
        <v>1</v>
      </c>
      <c r="F30" s="6">
        <f>COUNTIF('Domain 3'!$D27:$D27, F4)</f>
        <v>0</v>
      </c>
      <c r="G30" s="6">
        <f>COUNTIF('Domain 3'!$D27:$D27, G4)</f>
        <v>0</v>
      </c>
      <c r="H30" s="6">
        <f>COUNTIF('Domain 3'!$D27:$D27, H4)</f>
        <v>0</v>
      </c>
      <c r="I30" s="6">
        <f>COUNTIF('Domain 3'!$D27:$D27, I4)</f>
        <v>0</v>
      </c>
      <c r="J30" s="6">
        <f>COUNTIF('Domain 3'!$D27:$D27, J4)</f>
        <v>0</v>
      </c>
      <c r="K30" s="100" t="str">
        <f t="shared" si="2"/>
        <v>_ _ _%</v>
      </c>
      <c r="L30" s="321"/>
      <c r="M30" s="79"/>
      <c r="N30" s="84" t="str">
        <f>IF(AND(K28=100%,K29=100%,K30=100%),"Advanced","")</f>
        <v/>
      </c>
    </row>
    <row r="31" spans="1:14" s="85" customFormat="1" ht="15.75" customHeight="1">
      <c r="A31" s="78"/>
      <c r="B31" s="314"/>
      <c r="C31" s="316" t="s">
        <v>193</v>
      </c>
      <c r="D31" s="81" t="s">
        <v>8</v>
      </c>
      <c r="E31" s="82">
        <v>9</v>
      </c>
      <c r="F31" s="1">
        <f>COUNTIF('Domain 3'!$D29:$D37, F4)</f>
        <v>0</v>
      </c>
      <c r="G31" s="1">
        <f>COUNTIF('Domain 3'!$D29:$D37, G4)</f>
        <v>0</v>
      </c>
      <c r="H31" s="1">
        <f>COUNTIF('Domain 3'!$D29:$D37, H4)</f>
        <v>0</v>
      </c>
      <c r="I31" s="1">
        <f>COUNTIF('Domain 3'!$D29:$D37, I4)</f>
        <v>0</v>
      </c>
      <c r="J31" s="1">
        <f>COUNTIF('Domain 3'!$D29:$D37, J4)</f>
        <v>0</v>
      </c>
      <c r="K31" s="83" t="str">
        <f t="shared" si="2"/>
        <v>_ _ _%</v>
      </c>
      <c r="L31" s="319" t="str">
        <f>IF(SUM(F31:J31)&lt;&gt;E31,"Please make sure either [Y], [AC], [RA], [N] or [N/A] is selected for respective cells of Column D in respective domain",N31&amp;N32&amp;N33)</f>
        <v>Please make sure either [Y], [AC], [RA], [N] or [N/A] is selected for respective cells of Column D in respective domain</v>
      </c>
      <c r="M31" s="79"/>
      <c r="N31" s="84" t="str">
        <f>IF(AND(N32="",N33=""),IF(K31=100%,"Baseline",IF(K31="[N/A]","[N/A]","Below Baseline")),"")</f>
        <v>Below Baseline</v>
      </c>
    </row>
    <row r="32" spans="1:14" s="85" customFormat="1" ht="15.75" customHeight="1">
      <c r="A32" s="78"/>
      <c r="B32" s="314"/>
      <c r="C32" s="317"/>
      <c r="D32" s="86" t="s">
        <v>10</v>
      </c>
      <c r="E32" s="87">
        <v>5</v>
      </c>
      <c r="F32" s="2">
        <f>COUNTIF('Domain 3'!$D38:$D42, F4)</f>
        <v>0</v>
      </c>
      <c r="G32" s="2">
        <f>COUNTIF('Domain 3'!$D38:$D42, G4)</f>
        <v>0</v>
      </c>
      <c r="H32" s="2">
        <f>COUNTIF('Domain 3'!$D38:$D42, H4)</f>
        <v>0</v>
      </c>
      <c r="I32" s="2">
        <f>COUNTIF('Domain 3'!$D38:$D42, I4)</f>
        <v>0</v>
      </c>
      <c r="J32" s="2">
        <f>COUNTIF('Domain 3'!$D38:$D42, J4)</f>
        <v>0</v>
      </c>
      <c r="K32" s="88" t="str">
        <f t="shared" si="2"/>
        <v>_ _ _%</v>
      </c>
      <c r="L32" s="320"/>
      <c r="M32" s="79"/>
      <c r="N32" s="84" t="str">
        <f>IF(N33="",IF(AND(K31=100%,K32=100%),"Intermediate",""),"")</f>
        <v/>
      </c>
    </row>
    <row r="33" spans="1:14" s="85" customFormat="1" ht="16.5" customHeight="1" thickBot="1">
      <c r="A33" s="78"/>
      <c r="B33" s="314"/>
      <c r="C33" s="318"/>
      <c r="D33" s="89" t="s">
        <v>9</v>
      </c>
      <c r="E33" s="90">
        <v>3</v>
      </c>
      <c r="F33" s="3">
        <f>COUNTIF('Domain 3'!$D43:$D45, F4)</f>
        <v>0</v>
      </c>
      <c r="G33" s="3">
        <f>COUNTIF('Domain 3'!$D43:$D45, G4)</f>
        <v>0</v>
      </c>
      <c r="H33" s="3">
        <f>COUNTIF('Domain 3'!$D43:$D45, H4)</f>
        <v>0</v>
      </c>
      <c r="I33" s="3">
        <f>COUNTIF('Domain 3'!$D43:$D45, I4)</f>
        <v>0</v>
      </c>
      <c r="J33" s="3">
        <f>COUNTIF('Domain 3'!$D43:$D45, J4)</f>
        <v>0</v>
      </c>
      <c r="K33" s="91" t="str">
        <f t="shared" si="2"/>
        <v>_ _ _%</v>
      </c>
      <c r="L33" s="321"/>
      <c r="M33" s="79"/>
      <c r="N33" s="84" t="str">
        <f>IF(AND(K31=100%,K32=100%,K33=100%),"Advanced","")</f>
        <v/>
      </c>
    </row>
    <row r="34" spans="1:14" s="85" customFormat="1" ht="15.75" customHeight="1">
      <c r="A34" s="78"/>
      <c r="B34" s="314"/>
      <c r="C34" s="322" t="s">
        <v>194</v>
      </c>
      <c r="D34" s="92" t="s">
        <v>8</v>
      </c>
      <c r="E34" s="93">
        <v>5</v>
      </c>
      <c r="F34" s="4">
        <f>COUNTIF('Domain 3'!$D47:$D51, F4)</f>
        <v>0</v>
      </c>
      <c r="G34" s="4">
        <f>COUNTIF('Domain 3'!$D47:$D51, G4)</f>
        <v>0</v>
      </c>
      <c r="H34" s="4">
        <f>COUNTIF('Domain 3'!$D47:$D51, H4)</f>
        <v>0</v>
      </c>
      <c r="I34" s="4">
        <f>COUNTIF('Domain 3'!$D47:$D51, I4)</f>
        <v>0</v>
      </c>
      <c r="J34" s="4">
        <f>COUNTIF('Domain 3'!$D47:$D51, J4)</f>
        <v>0</v>
      </c>
      <c r="K34" s="94" t="str">
        <f t="shared" si="2"/>
        <v>_ _ _%</v>
      </c>
      <c r="L34" s="319" t="str">
        <f>IF(SUM(F34:J34)&lt;&gt;E34,"Please make sure either [Y], [AC], [RA], [N] or [N/A] is selected for respective cells of Column D in respective domain",N34&amp;N35&amp;N36)</f>
        <v>Please make sure either [Y], [AC], [RA], [N] or [N/A] is selected for respective cells of Column D in respective domain</v>
      </c>
      <c r="M34" s="79"/>
      <c r="N34" s="84" t="str">
        <f>IF(AND(N35="",N36=""),IF(K34=100%,"Baseline",IF(K34="[N/A]","[N/A]","Below Baseline")),"")</f>
        <v>Below Baseline</v>
      </c>
    </row>
    <row r="35" spans="1:14" s="85" customFormat="1" ht="15.75" customHeight="1">
      <c r="A35" s="78"/>
      <c r="B35" s="314"/>
      <c r="C35" s="323"/>
      <c r="D35" s="95" t="s">
        <v>10</v>
      </c>
      <c r="E35" s="96">
        <v>6</v>
      </c>
      <c r="F35" s="5">
        <f>COUNTIF('Domain 3'!$D52:$D57, F4)</f>
        <v>0</v>
      </c>
      <c r="G35" s="5">
        <f>COUNTIF('Domain 3'!$D52:$D57, G4)</f>
        <v>0</v>
      </c>
      <c r="H35" s="5">
        <f>COUNTIF('Domain 3'!$D52:$D57, H4)</f>
        <v>0</v>
      </c>
      <c r="I35" s="5">
        <f>COUNTIF('Domain 3'!$D52:$D57, I4)</f>
        <v>0</v>
      </c>
      <c r="J35" s="5">
        <f>COUNTIF('Domain 3'!$D52:$D57, J4)</f>
        <v>0</v>
      </c>
      <c r="K35" s="97" t="str">
        <f t="shared" si="2"/>
        <v>_ _ _%</v>
      </c>
      <c r="L35" s="320"/>
      <c r="M35" s="79"/>
      <c r="N35" s="84" t="str">
        <f>IF(N36="",IF(AND(K34=100%,K35=100%),"Intermediate",""),"")</f>
        <v/>
      </c>
    </row>
    <row r="36" spans="1:14" s="85" customFormat="1" ht="16.5" customHeight="1" thickBot="1">
      <c r="A36" s="78"/>
      <c r="B36" s="314"/>
      <c r="C36" s="324"/>
      <c r="D36" s="98" t="s">
        <v>9</v>
      </c>
      <c r="E36" s="99">
        <v>2</v>
      </c>
      <c r="F36" s="6">
        <f>COUNTIF('Domain 3'!$D58:$D59, F4)</f>
        <v>0</v>
      </c>
      <c r="G36" s="6">
        <f>COUNTIF('Domain 3'!$D58:$D59, G4)</f>
        <v>0</v>
      </c>
      <c r="H36" s="6">
        <f>COUNTIF('Domain 3'!$D58:$D59, H4)</f>
        <v>0</v>
      </c>
      <c r="I36" s="6">
        <f>COUNTIF('Domain 3'!$D58:$D59, I4)</f>
        <v>0</v>
      </c>
      <c r="J36" s="6">
        <f>COUNTIF('Domain 3'!$D58:$D59, J4)</f>
        <v>0</v>
      </c>
      <c r="K36" s="100" t="str">
        <f t="shared" si="2"/>
        <v>_ _ _%</v>
      </c>
      <c r="L36" s="321"/>
      <c r="M36" s="79"/>
      <c r="N36" s="84" t="str">
        <f>IF(AND(K34=100%,K35=100%,K36=100%),"Advanced","")</f>
        <v/>
      </c>
    </row>
    <row r="37" spans="1:14" s="85" customFormat="1" ht="15.75" customHeight="1">
      <c r="A37" s="78"/>
      <c r="B37" s="314"/>
      <c r="C37" s="316" t="s">
        <v>195</v>
      </c>
      <c r="D37" s="81" t="s">
        <v>8</v>
      </c>
      <c r="E37" s="82">
        <v>1</v>
      </c>
      <c r="F37" s="1">
        <f>COUNTIF('Domain 3'!$D61:$D61, F4)</f>
        <v>0</v>
      </c>
      <c r="G37" s="1">
        <f>COUNTIF('Domain 3'!$D61:$D61, G4)</f>
        <v>0</v>
      </c>
      <c r="H37" s="1">
        <f>COUNTIF('Domain 3'!$D61:$D61, H4)</f>
        <v>0</v>
      </c>
      <c r="I37" s="1">
        <f>COUNTIF('Domain 3'!$D61:$D61, I4)</f>
        <v>0</v>
      </c>
      <c r="J37" s="1">
        <f>COUNTIF('Domain 3'!$D61:$D61, J4)</f>
        <v>0</v>
      </c>
      <c r="K37" s="83" t="str">
        <f t="shared" si="2"/>
        <v>_ _ _%</v>
      </c>
      <c r="L37" s="319" t="str">
        <f>IF(SUM(F37:J37)&lt;&gt;E37,"Please make sure either [Y], [AC], [RA], [N] or [N/A] is selected for respective cells of Column D in respective domain",N37&amp;N38&amp;N39)</f>
        <v>Please make sure either [Y], [AC], [RA], [N] or [N/A] is selected for respective cells of Column D in respective domain</v>
      </c>
      <c r="M37" s="79"/>
      <c r="N37" s="84" t="str">
        <f>IF(AND(N38="",N39=""),IF(K37=100%,"Baseline",IF(K37="[N/A]","[N/A]","Below Baseline")),"")</f>
        <v>Below Baseline</v>
      </c>
    </row>
    <row r="38" spans="1:14" s="85" customFormat="1" ht="15.75" customHeight="1">
      <c r="A38" s="78"/>
      <c r="B38" s="314"/>
      <c r="C38" s="317"/>
      <c r="D38" s="86" t="s">
        <v>10</v>
      </c>
      <c r="E38" s="87">
        <v>3</v>
      </c>
      <c r="F38" s="2">
        <f>COUNTIF('Domain 3'!$D62:$D64, F4)</f>
        <v>0</v>
      </c>
      <c r="G38" s="2">
        <f>COUNTIF('Domain 3'!$D62:$D64, G4)</f>
        <v>0</v>
      </c>
      <c r="H38" s="2">
        <f>COUNTIF('Domain 3'!$D62:$D64, H4)</f>
        <v>0</v>
      </c>
      <c r="I38" s="2">
        <f>COUNTIF('Domain 3'!$D62:$D64, I4)</f>
        <v>0</v>
      </c>
      <c r="J38" s="2">
        <f>COUNTIF('Domain 3'!$D62:$D64, J4)</f>
        <v>0</v>
      </c>
      <c r="K38" s="88" t="str">
        <f t="shared" si="2"/>
        <v>_ _ _%</v>
      </c>
      <c r="L38" s="320"/>
      <c r="M38" s="79"/>
      <c r="N38" s="84" t="str">
        <f>IF(N39="",IF(AND(K37=100%,K38=100%),"Intermediate",""),"")</f>
        <v/>
      </c>
    </row>
    <row r="39" spans="1:14" s="85" customFormat="1" ht="16.5" customHeight="1" thickBot="1">
      <c r="A39" s="78"/>
      <c r="B39" s="314"/>
      <c r="C39" s="318"/>
      <c r="D39" s="89" t="s">
        <v>9</v>
      </c>
      <c r="E39" s="90">
        <v>3</v>
      </c>
      <c r="F39" s="3">
        <f>COUNTIF('Domain 3'!$D65:$D67, F4)</f>
        <v>0</v>
      </c>
      <c r="G39" s="3">
        <f>COUNTIF('Domain 3'!$D65:$D67, G4)</f>
        <v>0</v>
      </c>
      <c r="H39" s="3">
        <f>COUNTIF('Domain 3'!$D65:$D67, H4)</f>
        <v>0</v>
      </c>
      <c r="I39" s="3">
        <f>COUNTIF('Domain 3'!$D65:$D67, I4)</f>
        <v>0</v>
      </c>
      <c r="J39" s="3">
        <f>COUNTIF('Domain 3'!$D65:$D67, J4)</f>
        <v>0</v>
      </c>
      <c r="K39" s="91" t="str">
        <f t="shared" si="2"/>
        <v>_ _ _%</v>
      </c>
      <c r="L39" s="321"/>
      <c r="M39" s="79"/>
      <c r="N39" s="84" t="str">
        <f>IF(AND(K37=100%,K38=100%,K39=100%),"Advanced","")</f>
        <v/>
      </c>
    </row>
    <row r="40" spans="1:14" s="85" customFormat="1" ht="15.75" customHeight="1">
      <c r="A40" s="78"/>
      <c r="B40" s="314"/>
      <c r="C40" s="322" t="s">
        <v>196</v>
      </c>
      <c r="D40" s="92" t="s">
        <v>8</v>
      </c>
      <c r="E40" s="93">
        <v>3</v>
      </c>
      <c r="F40" s="4">
        <f>COUNTIF('Domain 3'!$D69:$D71, F4)</f>
        <v>0</v>
      </c>
      <c r="G40" s="4">
        <f>COUNTIF('Domain 3'!$D69:$D71, G4)</f>
        <v>0</v>
      </c>
      <c r="H40" s="4">
        <f>COUNTIF('Domain 3'!$D69:$D71, H4)</f>
        <v>0</v>
      </c>
      <c r="I40" s="4">
        <f>COUNTIF('Domain 3'!$D69:$D71, I4)</f>
        <v>0</v>
      </c>
      <c r="J40" s="4">
        <f>COUNTIF('Domain 3'!$D69:$D71, J4)</f>
        <v>0</v>
      </c>
      <c r="K40" s="94" t="str">
        <f t="shared" si="2"/>
        <v>_ _ _%</v>
      </c>
      <c r="L40" s="319" t="str">
        <f>IF(SUM(F40:J40)&lt;&gt;E40,"Please make sure either [Y], [AC], [RA], [N] or [N/A] is selected for respective cells of Column D in respective domain",N40&amp;N41&amp;N42)</f>
        <v>Please make sure either [Y], [AC], [RA], [N] or [N/A] is selected for respective cells of Column D in respective domain</v>
      </c>
      <c r="M40" s="79"/>
      <c r="N40" s="84" t="str">
        <f>IF(AND(N41="",N42=""),IF(K40=100%,"Baseline",IF(K40="[N/A]","[N/A]","Below Baseline")),"")</f>
        <v>Below Baseline</v>
      </c>
    </row>
    <row r="41" spans="1:14" s="85" customFormat="1" ht="15.75" customHeight="1">
      <c r="A41" s="78"/>
      <c r="B41" s="314"/>
      <c r="C41" s="323"/>
      <c r="D41" s="95" t="s">
        <v>10</v>
      </c>
      <c r="E41" s="96">
        <v>5</v>
      </c>
      <c r="F41" s="5">
        <f>COUNTIF('Domain 3'!$D72:$D76, F4)</f>
        <v>0</v>
      </c>
      <c r="G41" s="5">
        <f>COUNTIF('Domain 3'!$D72:$D76, G4)</f>
        <v>0</v>
      </c>
      <c r="H41" s="5">
        <f>COUNTIF('Domain 3'!$D72:$D76, H4)</f>
        <v>0</v>
      </c>
      <c r="I41" s="5">
        <f>COUNTIF('Domain 3'!$D72:$D76, I4)</f>
        <v>0</v>
      </c>
      <c r="J41" s="5">
        <f>COUNTIF('Domain 3'!$D72:$D76, J4)</f>
        <v>0</v>
      </c>
      <c r="K41" s="97" t="str">
        <f t="shared" si="2"/>
        <v>_ _ _%</v>
      </c>
      <c r="L41" s="320"/>
      <c r="M41" s="79"/>
      <c r="N41" s="84" t="str">
        <f>IF(N42="",IF(AND(K40=100%,K41=100%),"Intermediate",""),"")</f>
        <v/>
      </c>
    </row>
    <row r="42" spans="1:14" s="85" customFormat="1" ht="16.5" customHeight="1" thickBot="1">
      <c r="A42" s="78"/>
      <c r="B42" s="314"/>
      <c r="C42" s="324"/>
      <c r="D42" s="98" t="s">
        <v>9</v>
      </c>
      <c r="E42" s="99">
        <v>1</v>
      </c>
      <c r="F42" s="6">
        <f>COUNTIF('Domain 3'!$D77:$D77, F4)</f>
        <v>0</v>
      </c>
      <c r="G42" s="6">
        <f>COUNTIF('Domain 3'!$D77:$D77, G4)</f>
        <v>0</v>
      </c>
      <c r="H42" s="6">
        <f>COUNTIF('Domain 3'!$D77:$D77, H4)</f>
        <v>0</v>
      </c>
      <c r="I42" s="6">
        <f>COUNTIF('Domain 3'!$D77:$D77, I4)</f>
        <v>0</v>
      </c>
      <c r="J42" s="6">
        <f>COUNTIF('Domain 3'!$D77:$D77, J4)</f>
        <v>0</v>
      </c>
      <c r="K42" s="100" t="str">
        <f t="shared" si="2"/>
        <v>_ _ _%</v>
      </c>
      <c r="L42" s="321"/>
      <c r="M42" s="79"/>
      <c r="N42" s="84" t="str">
        <f>IF(AND(K40=100%,K41=100%,K42=100%),"Advanced","")</f>
        <v/>
      </c>
    </row>
    <row r="43" spans="1:14" s="85" customFormat="1" ht="21.5" customHeight="1">
      <c r="A43" s="78"/>
      <c r="B43" s="314"/>
      <c r="C43" s="326" t="s">
        <v>16</v>
      </c>
      <c r="D43" s="102" t="s">
        <v>10</v>
      </c>
      <c r="E43" s="87">
        <v>2</v>
      </c>
      <c r="F43" s="2">
        <f>IF(C3="Low","",COUNTIF('Domain 3'!$D79:$D80, F4))</f>
        <v>0</v>
      </c>
      <c r="G43" s="2">
        <f>IF(C3="Low","",COUNTIF('Domain 3'!$D79:$D80, G4))</f>
        <v>0</v>
      </c>
      <c r="H43" s="2">
        <f>IF(C3="Low","",COUNTIF('Domain 3'!$D79:$D80, H4))</f>
        <v>0</v>
      </c>
      <c r="I43" s="2">
        <f>IF(C3="Low","",COUNTIF('Domain 3'!$D79:$D80, I4))</f>
        <v>0</v>
      </c>
      <c r="J43" s="2">
        <f>IF(C3="Low","",COUNTIF('Domain 3'!$D79:$D80, J4))</f>
        <v>0</v>
      </c>
      <c r="K43" s="88" t="str">
        <f>IF(C3="Low","",IF(SUM(F43:J43)&lt;&gt;E43,"_ _ _%",IFERROR((F43+G43+H43)/(E43-J43),"[N/A]")))</f>
        <v>_ _ _%</v>
      </c>
      <c r="L43" s="320" t="str">
        <f>IF(C3="Low","Not Applicable",IF(SUM(F43:J43)&lt;&gt;E43,"Please make sure either [Y], [AC], [RA], [N] or [N/A] is selected for respective cells of Column D in respective domain",N43&amp;N44))</f>
        <v>Please make sure either [Y], [AC], [RA], [N] or [N/A] is selected for respective cells of Column D in respective domain</v>
      </c>
      <c r="M43" s="79"/>
      <c r="N43" s="84" t="str">
        <f>IF(N44="",IF(K43=100%,"Intermediate",IF(K43="[N/A]","[N/A]","Not attained")),"")</f>
        <v>Not attained</v>
      </c>
    </row>
    <row r="44" spans="1:14" s="85" customFormat="1" ht="21.5" customHeight="1" thickBot="1">
      <c r="A44" s="78"/>
      <c r="B44" s="315"/>
      <c r="C44" s="327"/>
      <c r="D44" s="106" t="s">
        <v>9</v>
      </c>
      <c r="E44" s="90">
        <v>1</v>
      </c>
      <c r="F44" s="3">
        <f>IF(C3="Low","",COUNTIF('Domain 3'!$D81:$D81, F4))</f>
        <v>0</v>
      </c>
      <c r="G44" s="3">
        <f>IF(C3="Low","",COUNTIF('Domain 3'!$D81:$D81, G4))</f>
        <v>0</v>
      </c>
      <c r="H44" s="3">
        <f>IF(C3="Low","",COUNTIF('Domain 3'!$D81:$D81, H4))</f>
        <v>0</v>
      </c>
      <c r="I44" s="3">
        <f>IF(C3="Low","",COUNTIF('Domain 3'!$D81:$D81, I4))</f>
        <v>0</v>
      </c>
      <c r="J44" s="3">
        <f>IF(C3="Low","",COUNTIF('Domain 3'!$D81:$D81, J4))</f>
        <v>0</v>
      </c>
      <c r="K44" s="91" t="str">
        <f>IF(C3="Low","",IF(SUM(F44:J44)&lt;&gt;E44,"_ _ _%",IFERROR((F44+G44+H44)/(E44-J44),"[N/A]")))</f>
        <v>_ _ _%</v>
      </c>
      <c r="L44" s="321"/>
      <c r="M44" s="79"/>
      <c r="N44" s="84" t="str">
        <f>IF(AND(K43=100%,K44=100%),"Advanced","")</f>
        <v/>
      </c>
    </row>
    <row r="45" spans="1:14" s="85" customFormat="1" ht="16.5" customHeight="1" thickBot="1">
      <c r="A45" s="78"/>
      <c r="B45" s="103"/>
      <c r="C45" s="103"/>
      <c r="D45" s="103"/>
      <c r="E45" s="103"/>
      <c r="F45" s="103"/>
      <c r="G45" s="103"/>
      <c r="H45" s="103"/>
      <c r="I45" s="103"/>
      <c r="J45" s="103"/>
      <c r="K45" s="103"/>
      <c r="L45" s="103"/>
      <c r="M45" s="79"/>
      <c r="N45" s="84"/>
    </row>
    <row r="46" spans="1:14" s="85" customFormat="1" ht="15.75" customHeight="1">
      <c r="A46" s="78"/>
      <c r="B46" s="313" t="s">
        <v>17</v>
      </c>
      <c r="C46" s="322" t="s">
        <v>18</v>
      </c>
      <c r="D46" s="92" t="s">
        <v>8</v>
      </c>
      <c r="E46" s="93">
        <v>3</v>
      </c>
      <c r="F46" s="4">
        <f>COUNTIF('Domain 4'!$D4:$D6, F4)</f>
        <v>0</v>
      </c>
      <c r="G46" s="4">
        <f>COUNTIF('Domain 4'!$D4:$D6, G4)</f>
        <v>0</v>
      </c>
      <c r="H46" s="4">
        <f>COUNTIF('Domain 4'!$D4:$D6, H4)</f>
        <v>0</v>
      </c>
      <c r="I46" s="4">
        <f>COUNTIF('Domain 4'!$D4:$D6, I4)</f>
        <v>0</v>
      </c>
      <c r="J46" s="4">
        <f>COUNTIF('Domain 4'!$D4:$D6, J4)</f>
        <v>0</v>
      </c>
      <c r="K46" s="94" t="str">
        <f t="shared" ref="K46:K56" si="3">IF(SUM(F46:J46)&lt;&gt;E46,"_ _ _%",IFERROR((F46+G46+H46)/(E46-J46),"[N/A]"))</f>
        <v>_ _ _%</v>
      </c>
      <c r="L46" s="319" t="str">
        <f>IF(SUM(F46:J46)&lt;&gt;E46,"Please make sure either [Y], [AC], [RA], [N] or [N/A] is selected for respective cells of Column D in respective domain",N46&amp;N47&amp;N48)</f>
        <v>Please make sure either [Y], [AC], [RA], [N] or [N/A] is selected for respective cells of Column D in respective domain</v>
      </c>
      <c r="M46" s="79"/>
      <c r="N46" s="84" t="str">
        <f>IF(AND(N47="",N48=""),IF(K46=100%,"Baseline",IF(K46="[N/A]","[N/A]","Below Baseline")),"")</f>
        <v>Below Baseline</v>
      </c>
    </row>
    <row r="47" spans="1:14" s="85" customFormat="1" ht="24.5" customHeight="1">
      <c r="A47" s="78"/>
      <c r="B47" s="314"/>
      <c r="C47" s="323"/>
      <c r="D47" s="95" t="s">
        <v>10</v>
      </c>
      <c r="E47" s="96">
        <v>1</v>
      </c>
      <c r="F47" s="5">
        <f>COUNTIF('Domain 4'!$D7:$D7, F4)</f>
        <v>0</v>
      </c>
      <c r="G47" s="5">
        <f>COUNTIF('Domain 4'!$D7:$D7, G4)</f>
        <v>0</v>
      </c>
      <c r="H47" s="5">
        <f>COUNTIF('Domain 4'!$D7:$D7, H4)</f>
        <v>0</v>
      </c>
      <c r="I47" s="5">
        <f>COUNTIF('Domain 4'!$D7:$D7, I4)</f>
        <v>0</v>
      </c>
      <c r="J47" s="5">
        <f>COUNTIF('Domain 4'!$D7:$D7, J4)</f>
        <v>0</v>
      </c>
      <c r="K47" s="97" t="str">
        <f t="shared" si="3"/>
        <v>_ _ _%</v>
      </c>
      <c r="L47" s="320"/>
      <c r="M47" s="79"/>
      <c r="N47" s="84" t="str">
        <f>IF(N48="",IF(AND(K46=100%,K47=100%),"Intermediate",""),"")</f>
        <v/>
      </c>
    </row>
    <row r="48" spans="1:14" s="85" customFormat="1" ht="16.5" customHeight="1" thickBot="1">
      <c r="A48" s="78"/>
      <c r="B48" s="314"/>
      <c r="C48" s="324"/>
      <c r="D48" s="98" t="s">
        <v>9</v>
      </c>
      <c r="E48" s="99">
        <v>2</v>
      </c>
      <c r="F48" s="6">
        <f>COUNTIF('Domain 4'!$D8:$D9, F4)</f>
        <v>0</v>
      </c>
      <c r="G48" s="6">
        <f>COUNTIF('Domain 4'!$D8:$D9, G4)</f>
        <v>0</v>
      </c>
      <c r="H48" s="6">
        <f>COUNTIF('Domain 4'!$D8:$D9, H4)</f>
        <v>0</v>
      </c>
      <c r="I48" s="6">
        <f>COUNTIF('Domain 4'!$D8:$D9, I4)</f>
        <v>0</v>
      </c>
      <c r="J48" s="6">
        <f>COUNTIF('Domain 4'!$D8:$D9, J4)</f>
        <v>0</v>
      </c>
      <c r="K48" s="100" t="str">
        <f t="shared" si="3"/>
        <v>_ _ _%</v>
      </c>
      <c r="L48" s="321"/>
      <c r="M48" s="79"/>
      <c r="N48" s="84" t="str">
        <f>IF(AND(K46=100%,K47=100%,K48=100%),"Advanced","")</f>
        <v/>
      </c>
    </row>
    <row r="49" spans="1:14" s="85" customFormat="1" ht="15.75" customHeight="1">
      <c r="A49" s="78"/>
      <c r="B49" s="314"/>
      <c r="C49" s="316" t="s">
        <v>19</v>
      </c>
      <c r="D49" s="81" t="s">
        <v>8</v>
      </c>
      <c r="E49" s="82">
        <v>4</v>
      </c>
      <c r="F49" s="1">
        <f>COUNTIF('Domain 4'!$D11:$D14, F4)</f>
        <v>0</v>
      </c>
      <c r="G49" s="1">
        <f>COUNTIF('Domain 4'!$D11:$D14, G4)</f>
        <v>0</v>
      </c>
      <c r="H49" s="1">
        <f>COUNTIF('Domain 4'!$D11:$D14, H4)</f>
        <v>0</v>
      </c>
      <c r="I49" s="1">
        <f>COUNTIF('Domain 4'!$D11:$D14, I4)</f>
        <v>0</v>
      </c>
      <c r="J49" s="1">
        <f>COUNTIF('Domain 4'!$D11:$D14, J4)</f>
        <v>0</v>
      </c>
      <c r="K49" s="83" t="str">
        <f t="shared" si="3"/>
        <v>_ _ _%</v>
      </c>
      <c r="L49" s="319" t="str">
        <f>IF(SUM(F49:J49)&lt;&gt;E49,"Please make sure either [Y], [AC], [RA], [N] or [N/A] is selected for respective cells of Column D in respective domain",N49&amp;N50&amp;N51)</f>
        <v>Please make sure either [Y], [AC], [RA], [N] or [N/A] is selected for respective cells of Column D in respective domain</v>
      </c>
      <c r="M49" s="79"/>
      <c r="N49" s="84" t="str">
        <f>IF(AND(N50="",N51=""),IF(K49=100%,"Baseline",IF(K49="[N/A]","[N/A]","Below Baseline")),"")</f>
        <v>Below Baseline</v>
      </c>
    </row>
    <row r="50" spans="1:14" s="85" customFormat="1" ht="15.75" customHeight="1">
      <c r="A50" s="78"/>
      <c r="B50" s="314"/>
      <c r="C50" s="317"/>
      <c r="D50" s="86" t="s">
        <v>10</v>
      </c>
      <c r="E50" s="87">
        <v>4</v>
      </c>
      <c r="F50" s="2">
        <f>COUNTIF('Domain 4'!$D15:$D18, F4)</f>
        <v>0</v>
      </c>
      <c r="G50" s="2">
        <f>COUNTIF('Domain 4'!$D15:$D18, G4)</f>
        <v>0</v>
      </c>
      <c r="H50" s="2">
        <f>COUNTIF('Domain 4'!$D15:$D18, H4)</f>
        <v>0</v>
      </c>
      <c r="I50" s="2">
        <f>COUNTIF('Domain 4'!$D15:$D18, I4)</f>
        <v>0</v>
      </c>
      <c r="J50" s="2">
        <f>COUNTIF('Domain 4'!$D15:$D18, J4)</f>
        <v>0</v>
      </c>
      <c r="K50" s="88" t="str">
        <f t="shared" si="3"/>
        <v>_ _ _%</v>
      </c>
      <c r="L50" s="320"/>
      <c r="M50" s="79"/>
      <c r="N50" s="84" t="str">
        <f>IF(N51="",IF(AND(K49=100%,K50=100%),"Intermediate",""),"")</f>
        <v/>
      </c>
    </row>
    <row r="51" spans="1:14" s="85" customFormat="1" ht="16.5" customHeight="1" thickBot="1">
      <c r="A51" s="78"/>
      <c r="B51" s="314"/>
      <c r="C51" s="318"/>
      <c r="D51" s="89" t="s">
        <v>9</v>
      </c>
      <c r="E51" s="90">
        <v>3</v>
      </c>
      <c r="F51" s="3">
        <f>COUNTIF('Domain 4'!$D19:$D21, F4)</f>
        <v>0</v>
      </c>
      <c r="G51" s="3">
        <f>COUNTIF('Domain 4'!$D19:$D21, G4)</f>
        <v>0</v>
      </c>
      <c r="H51" s="3">
        <f>COUNTIF('Domain 4'!$D19:$D21, H4)</f>
        <v>0</v>
      </c>
      <c r="I51" s="3">
        <f>COUNTIF('Domain 4'!$D19:$D21, I4)</f>
        <v>0</v>
      </c>
      <c r="J51" s="3">
        <f>COUNTIF('Domain 4'!$D19:$D21, J4)</f>
        <v>0</v>
      </c>
      <c r="K51" s="91" t="str">
        <f t="shared" si="3"/>
        <v>_ _ _%</v>
      </c>
      <c r="L51" s="321"/>
      <c r="M51" s="79"/>
      <c r="N51" s="84" t="str">
        <f>IF(AND(K49=100%,K50=100%,K51=100%),"Advanced","")</f>
        <v/>
      </c>
    </row>
    <row r="52" spans="1:14" s="85" customFormat="1" ht="21.5" customHeight="1">
      <c r="A52" s="78"/>
      <c r="B52" s="314"/>
      <c r="C52" s="328" t="s">
        <v>51</v>
      </c>
      <c r="D52" s="104" t="s">
        <v>48</v>
      </c>
      <c r="E52" s="93">
        <v>1</v>
      </c>
      <c r="F52" s="4">
        <f>COUNTIF('Domain 4'!$D23:$D23, F4)</f>
        <v>0</v>
      </c>
      <c r="G52" s="4">
        <f>COUNTIF('Domain 4'!$D23:$D23, G4)</f>
        <v>0</v>
      </c>
      <c r="H52" s="4">
        <f>COUNTIF('Domain 4'!$D23:$D23, H4)</f>
        <v>0</v>
      </c>
      <c r="I52" s="4">
        <f>COUNTIF('Domain 4'!$D23:$D23, I4)</f>
        <v>0</v>
      </c>
      <c r="J52" s="4">
        <f>COUNTIF('Domain 4'!$D23:$D23, J4)</f>
        <v>0</v>
      </c>
      <c r="K52" s="94" t="str">
        <f t="shared" si="3"/>
        <v>_ _ _%</v>
      </c>
      <c r="L52" s="319" t="str">
        <f>IF(SUM(F52:J52)&lt;&gt;E52,"Please make sure either [Y], [AC], [RA], [N] or [N/A] is selected for respective cells of Column D in respective domain",N52&amp;N53)</f>
        <v>Please make sure either [Y], [AC], [RA], [N] or [N/A] is selected for respective cells of Column D in respective domain</v>
      </c>
      <c r="M52" s="79"/>
      <c r="N52" s="84" t="str">
        <f>IF(N53="",IF(K52=100%,"Baseline",IF(K52="[N/A]","[N/A]","Below Baseline")),"")</f>
        <v>Below Baseline</v>
      </c>
    </row>
    <row r="53" spans="1:14" s="85" customFormat="1" ht="21.5" customHeight="1" thickBot="1">
      <c r="A53" s="78"/>
      <c r="B53" s="314"/>
      <c r="C53" s="329"/>
      <c r="D53" s="105" t="s">
        <v>10</v>
      </c>
      <c r="E53" s="96">
        <v>4</v>
      </c>
      <c r="F53" s="5">
        <f>COUNTIF('Domain 4'!$D24:$D27, F4)</f>
        <v>0</v>
      </c>
      <c r="G53" s="5">
        <f>COUNTIF('Domain 4'!$D24:$D27, G4)</f>
        <v>0</v>
      </c>
      <c r="H53" s="5">
        <f>COUNTIF('Domain 4'!$D24:$D27, H4)</f>
        <v>0</v>
      </c>
      <c r="I53" s="5">
        <f>COUNTIF('Domain 4'!$D24:$D27, I4)</f>
        <v>0</v>
      </c>
      <c r="J53" s="5">
        <f>COUNTIF('Domain 4'!$D24:$D27, J4)</f>
        <v>0</v>
      </c>
      <c r="K53" s="97" t="str">
        <f t="shared" si="3"/>
        <v>_ _ _%</v>
      </c>
      <c r="L53" s="320"/>
      <c r="M53" s="79"/>
      <c r="N53" s="84" t="str">
        <f>IF(AND(C3="High",K52=100%,K53=100%),"Attained",IF(AND(K52=100%,K53=100%),"Intermediate",""))</f>
        <v/>
      </c>
    </row>
    <row r="54" spans="1:14" s="85" customFormat="1" ht="15.75" customHeight="1">
      <c r="A54" s="78"/>
      <c r="B54" s="314"/>
      <c r="C54" s="316" t="s">
        <v>50</v>
      </c>
      <c r="D54" s="81" t="s">
        <v>8</v>
      </c>
      <c r="E54" s="82">
        <v>1</v>
      </c>
      <c r="F54" s="1">
        <f>COUNTIF('Domain 4'!$D29:$D29, F4)</f>
        <v>0</v>
      </c>
      <c r="G54" s="1">
        <f>COUNTIF('Domain 4'!$D29:$D29, G4)</f>
        <v>0</v>
      </c>
      <c r="H54" s="1">
        <f>COUNTIF('Domain 4'!$D29:$D29, H4)</f>
        <v>0</v>
      </c>
      <c r="I54" s="1">
        <f>COUNTIF('Domain 4'!$D29:$D29, I4)</f>
        <v>0</v>
      </c>
      <c r="J54" s="1">
        <f>COUNTIF('Domain 4'!$D29:$D29, J4)</f>
        <v>0</v>
      </c>
      <c r="K54" s="83" t="str">
        <f t="shared" si="3"/>
        <v>_ _ _%</v>
      </c>
      <c r="L54" s="319" t="str">
        <f>IF(SUM(F54:J54)&lt;&gt;E54,"Please make sure either [Y], [AC], [RA], [N] or [N/A] is selected for respective cells of Column D in respective domain",N54&amp;N55&amp;N56)</f>
        <v>Please make sure either [Y], [AC], [RA], [N] or [N/A] is selected for respective cells of Column D in respective domain</v>
      </c>
      <c r="M54" s="79"/>
      <c r="N54" s="84" t="str">
        <f>IF(AND(N55="",N56=""),IF(K54=100%,"Baseline",IF(K54="[N/A]","[N/A]","Below Baseline")),"")</f>
        <v>Below Baseline</v>
      </c>
    </row>
    <row r="55" spans="1:14" s="85" customFormat="1" ht="15.75" customHeight="1">
      <c r="A55" s="78"/>
      <c r="B55" s="314"/>
      <c r="C55" s="317"/>
      <c r="D55" s="86" t="s">
        <v>10</v>
      </c>
      <c r="E55" s="87">
        <v>1</v>
      </c>
      <c r="F55" s="2">
        <f>COUNTIF('Domain 4'!$D30:$D30, F4)</f>
        <v>0</v>
      </c>
      <c r="G55" s="2">
        <f>COUNTIF('Domain 4'!$D30:$D30, G4)</f>
        <v>0</v>
      </c>
      <c r="H55" s="2">
        <f>COUNTIF('Domain 4'!$D30:$D30, H4)</f>
        <v>0</v>
      </c>
      <c r="I55" s="2">
        <f>COUNTIF('Domain 4'!$D30:$D30, I4)</f>
        <v>0</v>
      </c>
      <c r="J55" s="2">
        <f>COUNTIF('Domain 4'!$D30:$D30, J4)</f>
        <v>0</v>
      </c>
      <c r="K55" s="88" t="str">
        <f t="shared" si="3"/>
        <v>_ _ _%</v>
      </c>
      <c r="L55" s="320"/>
      <c r="M55" s="79"/>
      <c r="N55" s="84" t="str">
        <f>IF(N56="",IF(AND(K54=100%,K55=100%),"Intermediate",""),"")</f>
        <v/>
      </c>
    </row>
    <row r="56" spans="1:14" s="85" customFormat="1" ht="16.5" customHeight="1" thickBot="1">
      <c r="A56" s="78"/>
      <c r="B56" s="315"/>
      <c r="C56" s="318"/>
      <c r="D56" s="89" t="s">
        <v>9</v>
      </c>
      <c r="E56" s="90">
        <v>3</v>
      </c>
      <c r="F56" s="3">
        <f>COUNTIF('Domain 4'!$D31:$D33, F4)</f>
        <v>0</v>
      </c>
      <c r="G56" s="3">
        <f>COUNTIF('Domain 4'!$D31:$D33, G4)</f>
        <v>0</v>
      </c>
      <c r="H56" s="3">
        <f>COUNTIF('Domain 4'!$D31:$D33, H4)</f>
        <v>0</v>
      </c>
      <c r="I56" s="3">
        <f>COUNTIF('Domain 4'!$D31:$D33, I4)</f>
        <v>0</v>
      </c>
      <c r="J56" s="3">
        <f>COUNTIF('Domain 4'!$D31:$D33, J4)</f>
        <v>0</v>
      </c>
      <c r="K56" s="91" t="str">
        <f t="shared" si="3"/>
        <v>_ _ _%</v>
      </c>
      <c r="L56" s="321"/>
      <c r="M56" s="79"/>
      <c r="N56" s="84" t="str">
        <f>IF(AND(K54=100%,K55=100%,K56=100%),"Advanced","")</f>
        <v/>
      </c>
    </row>
    <row r="57" spans="1:14" s="85" customFormat="1" ht="16.5" customHeight="1" thickBot="1">
      <c r="A57" s="78"/>
      <c r="B57" s="103"/>
      <c r="C57" s="103"/>
      <c r="D57" s="103"/>
      <c r="E57" s="103"/>
      <c r="F57" s="103"/>
      <c r="G57" s="103"/>
      <c r="H57" s="103"/>
      <c r="I57" s="103"/>
      <c r="J57" s="103"/>
      <c r="K57" s="103"/>
      <c r="L57" s="103"/>
      <c r="M57" s="79"/>
      <c r="N57" s="84"/>
    </row>
    <row r="58" spans="1:14" s="85" customFormat="1" ht="15.75" customHeight="1">
      <c r="A58" s="107"/>
      <c r="B58" s="313" t="s">
        <v>20</v>
      </c>
      <c r="C58" s="322" t="s">
        <v>197</v>
      </c>
      <c r="D58" s="92" t="s">
        <v>8</v>
      </c>
      <c r="E58" s="93">
        <v>5</v>
      </c>
      <c r="F58" s="4">
        <f>COUNTIF('Domain 5'!$D4:$D8, F4)</f>
        <v>0</v>
      </c>
      <c r="G58" s="4">
        <f>COUNTIF('Domain 5'!$D4:$D8, G4)</f>
        <v>0</v>
      </c>
      <c r="H58" s="4">
        <f>COUNTIF('Domain 5'!$D4:$D8, H4)</f>
        <v>0</v>
      </c>
      <c r="I58" s="4">
        <f>COUNTIF('Domain 5'!$D4:$D8, I4)</f>
        <v>0</v>
      </c>
      <c r="J58" s="4">
        <f>COUNTIF('Domain 5'!$D4:$D8, J4)</f>
        <v>0</v>
      </c>
      <c r="K58" s="94" t="str">
        <f t="shared" ref="K58:K66" si="4">IF(SUM(F58:J58)&lt;&gt;E58,"_ _ _%",IFERROR((F58+G58+H58)/(E58-J58),"[N/A]"))</f>
        <v>_ _ _%</v>
      </c>
      <c r="L58" s="319" t="str">
        <f>IF(SUM(F58:J58)&lt;&gt;E58,"Please make sure either [Y], [AC], [RA], [N] or [N/A] is selected for respective cells of Column D in respective domain",N58&amp;N59&amp;N60)</f>
        <v>Please make sure either [Y], [AC], [RA], [N] or [N/A] is selected for respective cells of Column D in respective domain</v>
      </c>
      <c r="M58" s="79"/>
      <c r="N58" s="84" t="str">
        <f>IF(AND(N59="",N60=""),IF(K58=100%,"Baseline",IF(K58="[N/A]","[N/A]","Below Baseline")),"")</f>
        <v>Below Baseline</v>
      </c>
    </row>
    <row r="59" spans="1:14" s="85" customFormat="1" ht="15.75" customHeight="1">
      <c r="A59" s="107"/>
      <c r="B59" s="314"/>
      <c r="C59" s="323"/>
      <c r="D59" s="95" t="s">
        <v>10</v>
      </c>
      <c r="E59" s="96">
        <v>2</v>
      </c>
      <c r="F59" s="5">
        <f>COUNTIF('Domain 5'!$D9:$D10, F4)</f>
        <v>0</v>
      </c>
      <c r="G59" s="5">
        <f>COUNTIF('Domain 5'!$D9:$D10, G4)</f>
        <v>0</v>
      </c>
      <c r="H59" s="5">
        <f>COUNTIF('Domain 5'!$D9:$D10, H4)</f>
        <v>0</v>
      </c>
      <c r="I59" s="5">
        <f>COUNTIF('Domain 5'!$D9:$D10, I4)</f>
        <v>0</v>
      </c>
      <c r="J59" s="5">
        <f>COUNTIF('Domain 5'!$D9:$D10, J4)</f>
        <v>0</v>
      </c>
      <c r="K59" s="97" t="str">
        <f t="shared" si="4"/>
        <v>_ _ _%</v>
      </c>
      <c r="L59" s="320"/>
      <c r="M59" s="79"/>
      <c r="N59" s="84" t="str">
        <f>IF(N60="",IF(AND(K58=100%,K59=100%),"Intermediate",""),"")</f>
        <v/>
      </c>
    </row>
    <row r="60" spans="1:14" s="85" customFormat="1" ht="16.5" customHeight="1" thickBot="1">
      <c r="A60" s="107"/>
      <c r="B60" s="314"/>
      <c r="C60" s="324"/>
      <c r="D60" s="98" t="s">
        <v>9</v>
      </c>
      <c r="E60" s="99">
        <v>1</v>
      </c>
      <c r="F60" s="6">
        <f>COUNTIF('Domain 5'!$D11:$D11, F4)</f>
        <v>0</v>
      </c>
      <c r="G60" s="6">
        <f>COUNTIF('Domain 5'!$D11:$D11, G4)</f>
        <v>0</v>
      </c>
      <c r="H60" s="6">
        <f>COUNTIF('Domain 5'!$D11:$D11, H4)</f>
        <v>0</v>
      </c>
      <c r="I60" s="6">
        <f>COUNTIF('Domain 5'!$D11:$D11, I4)</f>
        <v>0</v>
      </c>
      <c r="J60" s="6">
        <f>COUNTIF('Domain 5'!$D11:$D11, J4)</f>
        <v>0</v>
      </c>
      <c r="K60" s="100" t="str">
        <f t="shared" si="4"/>
        <v>_ _ _%</v>
      </c>
      <c r="L60" s="321"/>
      <c r="M60" s="79"/>
      <c r="N60" s="84" t="str">
        <f>IF(AND(K58=100%,K59=100%,K60=100%),"Advanced","")</f>
        <v/>
      </c>
    </row>
    <row r="61" spans="1:14" s="85" customFormat="1" ht="15.75" customHeight="1">
      <c r="A61" s="107"/>
      <c r="B61" s="314"/>
      <c r="C61" s="316" t="s">
        <v>198</v>
      </c>
      <c r="D61" s="81" t="s">
        <v>8</v>
      </c>
      <c r="E61" s="82">
        <v>5</v>
      </c>
      <c r="F61" s="1">
        <f>COUNTIF('Domain 5'!$D13:$D17, F4)</f>
        <v>0</v>
      </c>
      <c r="G61" s="1">
        <f>COUNTIF('Domain 5'!$D13:$D17, G4)</f>
        <v>0</v>
      </c>
      <c r="H61" s="1">
        <f>COUNTIF('Domain 5'!$D13:$D17, H4)</f>
        <v>0</v>
      </c>
      <c r="I61" s="1">
        <f>COUNTIF('Domain 5'!$D13:$D17, I4)</f>
        <v>0</v>
      </c>
      <c r="J61" s="1">
        <f>COUNTIF('Domain 5'!$D13:$D17, J4)</f>
        <v>0</v>
      </c>
      <c r="K61" s="83" t="str">
        <f>IF(SUM(F61:J61)&lt;&gt;E61,"_ _ _%",IFERROR((F61+G61+H61)/(E61-J61),"[N/A]"))</f>
        <v>_ _ _%</v>
      </c>
      <c r="L61" s="319" t="str">
        <f>IF(SUM(F61:J61)&lt;&gt;E61,"Please make sure either [Y], [AC], [RA], [N] or [N/A] is selected for respective cells of Column D in respective domain",N61&amp;N62&amp;N63)</f>
        <v>Please make sure either [Y], [AC], [RA], [N] or [N/A] is selected for respective cells of Column D in respective domain</v>
      </c>
      <c r="M61" s="79"/>
      <c r="N61" s="84" t="str">
        <f>IF(AND(N62="",N63=""),IF(K61=100%,"Baseline",IF(K61="[N/A]","[N/A]","Below Baseline")),"")</f>
        <v>Below Baseline</v>
      </c>
    </row>
    <row r="62" spans="1:14" s="85" customFormat="1" ht="15.75" customHeight="1">
      <c r="A62" s="107"/>
      <c r="B62" s="314"/>
      <c r="C62" s="317"/>
      <c r="D62" s="86" t="s">
        <v>10</v>
      </c>
      <c r="E62" s="87">
        <v>5</v>
      </c>
      <c r="F62" s="2">
        <f>COUNTIF('Domain 5'!$D18:$D22, F4)</f>
        <v>0</v>
      </c>
      <c r="G62" s="2">
        <f>COUNTIF('Domain 5'!$D18:$D22, G4)</f>
        <v>0</v>
      </c>
      <c r="H62" s="2">
        <f>COUNTIF('Domain 5'!$D18:$D22, H4)</f>
        <v>0</v>
      </c>
      <c r="I62" s="2">
        <f>COUNTIF('Domain 5'!$D18:$D22, I4)</f>
        <v>0</v>
      </c>
      <c r="J62" s="2">
        <f>COUNTIF('Domain 5'!$D18:$D22, J4)</f>
        <v>0</v>
      </c>
      <c r="K62" s="88" t="str">
        <f>IF(SUM(F62:J62)&lt;&gt;E62,"_ _ _%",IFERROR((F62+G62+H62)/(E62-J62),"[N/A]"))</f>
        <v>_ _ _%</v>
      </c>
      <c r="L62" s="320"/>
      <c r="M62" s="79"/>
      <c r="N62" s="84" t="str">
        <f>IF(N63="",IF(AND(K61=100%,K62=100%),"Intermediate",""),"")</f>
        <v/>
      </c>
    </row>
    <row r="63" spans="1:14" s="85" customFormat="1" ht="16.5" customHeight="1" thickBot="1">
      <c r="A63" s="107"/>
      <c r="B63" s="314"/>
      <c r="C63" s="318"/>
      <c r="D63" s="89" t="s">
        <v>9</v>
      </c>
      <c r="E63" s="90">
        <v>6</v>
      </c>
      <c r="F63" s="3">
        <f>COUNTIF('Domain 5'!$D23:$D28, F4)</f>
        <v>0</v>
      </c>
      <c r="G63" s="3">
        <f>COUNTIF('Domain 5'!$D23:$D28, G4)</f>
        <v>0</v>
      </c>
      <c r="H63" s="3">
        <f>COUNTIF('Domain 5'!$D23:$D28, H4)</f>
        <v>0</v>
      </c>
      <c r="I63" s="3">
        <f>COUNTIF('Domain 5'!$D23:$D28, I4)</f>
        <v>0</v>
      </c>
      <c r="J63" s="3">
        <f>COUNTIF('Domain 5'!$D23:$D28, J4)</f>
        <v>0</v>
      </c>
      <c r="K63" s="91" t="str">
        <f t="shared" si="4"/>
        <v>_ _ _%</v>
      </c>
      <c r="L63" s="321"/>
      <c r="M63" s="79"/>
      <c r="N63" s="84" t="str">
        <f>IF(AND(K61=100%,K62=100%,K63=100%),"Advanced","")</f>
        <v/>
      </c>
    </row>
    <row r="64" spans="1:14" s="85" customFormat="1" ht="15.75" customHeight="1">
      <c r="A64" s="107"/>
      <c r="B64" s="314"/>
      <c r="C64" s="322" t="s">
        <v>199</v>
      </c>
      <c r="D64" s="92" t="s">
        <v>8</v>
      </c>
      <c r="E64" s="93">
        <v>3</v>
      </c>
      <c r="F64" s="4">
        <f>COUNTIF('Domain 5'!$D30:$D32, F4)</f>
        <v>0</v>
      </c>
      <c r="G64" s="4">
        <f>COUNTIF('Domain 5'!$D30:$D32, G4)</f>
        <v>0</v>
      </c>
      <c r="H64" s="4">
        <f>COUNTIF('Domain 5'!$D30:$D32, H4)</f>
        <v>0</v>
      </c>
      <c r="I64" s="4">
        <f>COUNTIF('Domain 5'!$D30:$D32, I4)</f>
        <v>0</v>
      </c>
      <c r="J64" s="4">
        <f>COUNTIF('Domain 5'!$D30:$D32, J4)</f>
        <v>0</v>
      </c>
      <c r="K64" s="94" t="str">
        <f t="shared" si="4"/>
        <v>_ _ _%</v>
      </c>
      <c r="L64" s="319" t="str">
        <f>IF(SUM(F64:J64)&lt;&gt;E64,"Please make sure either [Y], [AC], [RA], [N] or [N/A] is selected for respective cells of Column D in respective domain",N64&amp;N65&amp;N66)</f>
        <v>Please make sure either [Y], [AC], [RA], [N] or [N/A] is selected for respective cells of Column D in respective domain</v>
      </c>
      <c r="M64" s="79"/>
      <c r="N64" s="84" t="str">
        <f>IF(AND(N65="",N66=""),IF(K64=100%,"Baseline",IF(K64="[N/A]","[N/A]","Below Baseline")),"")</f>
        <v>Below Baseline</v>
      </c>
    </row>
    <row r="65" spans="1:14" s="85" customFormat="1" ht="15.75" customHeight="1">
      <c r="A65" s="107"/>
      <c r="B65" s="314"/>
      <c r="C65" s="323"/>
      <c r="D65" s="95" t="s">
        <v>10</v>
      </c>
      <c r="E65" s="96">
        <v>4</v>
      </c>
      <c r="F65" s="5">
        <f>COUNTIF('Domain 5'!$D33:$D36, F4)</f>
        <v>0</v>
      </c>
      <c r="G65" s="5">
        <f>COUNTIF('Domain 5'!$D33:$D36, G4)</f>
        <v>0</v>
      </c>
      <c r="H65" s="5">
        <f>COUNTIF('Domain 5'!$D33:$D36, H4)</f>
        <v>0</v>
      </c>
      <c r="I65" s="5">
        <f>COUNTIF('Domain 5'!$D33:$D36, I4)</f>
        <v>0</v>
      </c>
      <c r="J65" s="5">
        <f>COUNTIF('Domain 5'!$D33:$D36, J4)</f>
        <v>0</v>
      </c>
      <c r="K65" s="97" t="str">
        <f t="shared" si="4"/>
        <v>_ _ _%</v>
      </c>
      <c r="L65" s="320"/>
      <c r="M65" s="79"/>
      <c r="N65" s="84" t="str">
        <f>IF(N66="",IF(AND(K64=100%,K65=100%),"Intermediate",""),"")</f>
        <v/>
      </c>
    </row>
    <row r="66" spans="1:14" s="85" customFormat="1" ht="16.5" customHeight="1" thickBot="1">
      <c r="A66" s="107"/>
      <c r="B66" s="314"/>
      <c r="C66" s="324"/>
      <c r="D66" s="98" t="s">
        <v>9</v>
      </c>
      <c r="E66" s="99">
        <v>1</v>
      </c>
      <c r="F66" s="6">
        <f>COUNTIF('Domain 5'!$D37:$D37, F4)</f>
        <v>0</v>
      </c>
      <c r="G66" s="6">
        <f>COUNTIF('Domain 5'!$D37:$D37, G4)</f>
        <v>0</v>
      </c>
      <c r="H66" s="6">
        <f>COUNTIF('Domain 5'!$D37:$D37, H4)</f>
        <v>0</v>
      </c>
      <c r="I66" s="6">
        <f>COUNTIF('Domain 5'!$D37:$D37, I4)</f>
        <v>0</v>
      </c>
      <c r="J66" s="6">
        <f>COUNTIF('Domain 5'!$D37:$D37, J4)</f>
        <v>0</v>
      </c>
      <c r="K66" s="100" t="str">
        <f t="shared" si="4"/>
        <v>_ _ _%</v>
      </c>
      <c r="L66" s="321"/>
      <c r="M66" s="79"/>
      <c r="N66" s="84" t="str">
        <f>IF(AND(K64=100%,K65=100%,K66=100%),"Advanced","")</f>
        <v/>
      </c>
    </row>
    <row r="67" spans="1:14" s="85" customFormat="1" ht="16.5" customHeight="1">
      <c r="A67" s="107"/>
      <c r="B67" s="314"/>
      <c r="C67" s="325" t="s">
        <v>200</v>
      </c>
      <c r="D67" s="101" t="s">
        <v>8</v>
      </c>
      <c r="E67" s="108">
        <v>5</v>
      </c>
      <c r="F67" s="7">
        <f>COUNTIF('Domain 5'!$D39:$D43, F4)</f>
        <v>0</v>
      </c>
      <c r="G67" s="7">
        <f>COUNTIF('Domain 5'!$D39:$D43, G4)</f>
        <v>0</v>
      </c>
      <c r="H67" s="7">
        <f>COUNTIF('Domain 5'!$D39:$D43, H4)</f>
        <v>0</v>
      </c>
      <c r="I67" s="7">
        <f>COUNTIF('Domain 5'!$D39:$D43, I4)</f>
        <v>0</v>
      </c>
      <c r="J67" s="7">
        <f>COUNTIF('Domain 5'!$D39:$D43, J4)</f>
        <v>0</v>
      </c>
      <c r="K67" s="109" t="str">
        <f t="shared" ref="K67:K69" si="5">IF(SUM(F67:J67)&lt;&gt;E67,"_ _ _%",IFERROR((F67+G67+H67)/(E67-J67),"[N/A]"))</f>
        <v>_ _ _%</v>
      </c>
      <c r="L67" s="319" t="str">
        <f>IF(SUM(F67:J67)&lt;&gt;E67,"Please make sure either [Y], [AC], [RA], [N] or [N/A] is selected for respective cells of Column D in respective domain",N67&amp;N68&amp;N69)</f>
        <v>Please make sure either [Y], [AC], [RA], [N] or [N/A] is selected for respective cells of Column D in respective domain</v>
      </c>
      <c r="M67" s="79"/>
      <c r="N67" s="84" t="str">
        <f>IF(AND(N68="",N69=""),IF(K67=100%,"Baseline",IF(K67="[N/A]","[N/A]","Below Baseline")),"")</f>
        <v>Below Baseline</v>
      </c>
    </row>
    <row r="68" spans="1:14" s="85" customFormat="1" ht="16.5" customHeight="1">
      <c r="A68" s="107"/>
      <c r="B68" s="314"/>
      <c r="C68" s="326"/>
      <c r="D68" s="110" t="s">
        <v>10</v>
      </c>
      <c r="E68" s="111">
        <v>2</v>
      </c>
      <c r="F68" s="63">
        <f>COUNTIF('Domain 5'!$D44:$D45, F4)</f>
        <v>0</v>
      </c>
      <c r="G68" s="63">
        <f>COUNTIF('Domain 5'!$D44:$D45, G4)</f>
        <v>0</v>
      </c>
      <c r="H68" s="63">
        <f>COUNTIF('Domain 5'!$D44:$D45, H4)</f>
        <v>0</v>
      </c>
      <c r="I68" s="63">
        <f>COUNTIF('Domain 5'!$D44:$D45, I4)</f>
        <v>0</v>
      </c>
      <c r="J68" s="63">
        <f>COUNTIF('Domain 5'!$D44:$D45, J4)</f>
        <v>0</v>
      </c>
      <c r="K68" s="112" t="str">
        <f t="shared" si="5"/>
        <v>_ _ _%</v>
      </c>
      <c r="L68" s="320"/>
      <c r="M68" s="79"/>
      <c r="N68" s="85" t="str">
        <f>IF(N69="",IF(AND(K67=100%,K68=100%),"Intermediate",""),"")</f>
        <v/>
      </c>
    </row>
    <row r="69" spans="1:14" s="85" customFormat="1" ht="16.5" customHeight="1" thickBot="1">
      <c r="A69" s="113"/>
      <c r="B69" s="314"/>
      <c r="C69" s="327"/>
      <c r="D69" s="114" t="s">
        <v>9</v>
      </c>
      <c r="E69" s="111">
        <v>4</v>
      </c>
      <c r="F69" s="63">
        <f>COUNTIF('Domain 5'!$D46:$D49, F4)</f>
        <v>0</v>
      </c>
      <c r="G69" s="63">
        <f>COUNTIF('Domain 5'!$D46:$D49, G4)</f>
        <v>0</v>
      </c>
      <c r="H69" s="64">
        <f>COUNTIF('Domain 5'!$D46:$D49, H4)</f>
        <v>0</v>
      </c>
      <c r="I69" s="63">
        <f>COUNTIF('Domain 5'!$D46:$D49, I4)</f>
        <v>0</v>
      </c>
      <c r="J69" s="63">
        <f>COUNTIF('Domain 5'!$D46:$D49, J4)</f>
        <v>0</v>
      </c>
      <c r="K69" s="112" t="str">
        <f t="shared" si="5"/>
        <v>_ _ _%</v>
      </c>
      <c r="L69" s="321"/>
      <c r="M69" s="79"/>
      <c r="N69" s="84" t="str">
        <f>IF(AND(K67=100%,K68=100%,K69=100%),"Advanced","")</f>
        <v/>
      </c>
    </row>
    <row r="70" spans="1:14" s="85" customFormat="1" ht="45.5" customHeight="1" thickBot="1">
      <c r="A70" s="107"/>
      <c r="B70" s="314"/>
      <c r="C70" s="338" t="s">
        <v>207</v>
      </c>
      <c r="D70" s="115" t="s">
        <v>10</v>
      </c>
      <c r="E70" s="116">
        <v>5</v>
      </c>
      <c r="F70" s="65">
        <f>IF(C3="Low","",COUNTIF('Domain 5'!$D51:$D55, F4))</f>
        <v>0</v>
      </c>
      <c r="G70" s="65">
        <f>IF(C3="Low","",COUNTIF('Domain 5'!$D51:$D55, G4))</f>
        <v>0</v>
      </c>
      <c r="H70" s="66">
        <f>IF(C3="Low","",COUNTIF('Domain 5'!$D51:$D55, H4))</f>
        <v>0</v>
      </c>
      <c r="I70" s="65">
        <f>IF(C3="Low","",COUNTIF('Domain 5'!$D51:$D55, I4))</f>
        <v>0</v>
      </c>
      <c r="J70" s="65">
        <f>IF(C3="Low","",COUNTIF('Domain 5'!$D51:$D55, J4))</f>
        <v>0</v>
      </c>
      <c r="K70" s="117" t="str">
        <f>IF(C3="Low","",IF(SUM(F70:J70)&lt;&gt;E70,"_ _ _%",IFERROR((F70+G70+H70)/(E70-J70),"[N/A]")))</f>
        <v>_ _ _%</v>
      </c>
      <c r="L70" s="321" t="str">
        <f>IF(C3="Low","Not Applicable",IF(SUM(F70:J70)&lt;&gt;E70,"Please make sure either [Y], [AC], [RA], [N] or [N/A] is selected for respective cells of Column D in respective domain",N70))</f>
        <v>Please make sure either [Y], [AC], [RA], [N] or [N/A] is selected for respective cells of Column D in respective domain</v>
      </c>
      <c r="M70" s="79"/>
      <c r="N70" s="84" t="str">
        <f>IF(AND(C3="High",K70=100%),"Attained",IF(K70=100%,"Intermediate",IF(K70="[N/A]","[N/A]","Not attained")))</f>
        <v>Not attained</v>
      </c>
    </row>
    <row r="71" spans="1:14" s="85" customFormat="1" ht="16.5" customHeight="1" thickBot="1">
      <c r="A71" s="78"/>
      <c r="B71" s="103"/>
      <c r="C71" s="118"/>
      <c r="D71" s="103"/>
      <c r="E71" s="103"/>
      <c r="F71" s="118"/>
      <c r="G71" s="118"/>
      <c r="H71" s="118"/>
      <c r="I71" s="118"/>
      <c r="J71" s="118"/>
      <c r="K71" s="118"/>
      <c r="L71" s="118"/>
      <c r="M71" s="79"/>
      <c r="N71" s="84"/>
    </row>
    <row r="72" spans="1:14" s="85" customFormat="1" ht="15.75" customHeight="1">
      <c r="A72" s="78"/>
      <c r="B72" s="313" t="s">
        <v>21</v>
      </c>
      <c r="C72" s="316" t="s">
        <v>22</v>
      </c>
      <c r="D72" s="81" t="s">
        <v>8</v>
      </c>
      <c r="E72" s="82">
        <v>2</v>
      </c>
      <c r="F72" s="1">
        <f>COUNTIF('Domain 6'!$D4:$D5, F4)</f>
        <v>0</v>
      </c>
      <c r="G72" s="1">
        <f>COUNTIF('Domain 6'!$D4:$D5, G4)</f>
        <v>0</v>
      </c>
      <c r="H72" s="1">
        <f>COUNTIF('Domain 6'!$D4:$D5, H4)</f>
        <v>0</v>
      </c>
      <c r="I72" s="1">
        <f>COUNTIF('Domain 6'!$D4:$D5, I4)</f>
        <v>0</v>
      </c>
      <c r="J72" s="1">
        <f>COUNTIF('Domain 6'!$D4:$D5, J4)</f>
        <v>0</v>
      </c>
      <c r="K72" s="83" t="str">
        <f t="shared" ref="K72:K77" si="6">IF(SUM(F72:J72)&lt;&gt;E72,"_ _ _%",IFERROR((F72+G72+H72)/(E72-J72),"[N/A]"))</f>
        <v>_ _ _%</v>
      </c>
      <c r="L72" s="319" t="str">
        <f>IF(SUM(F72:J72)&lt;&gt;E72,"Please make sure either [Y], [AC], [RA], [N] or [N/A] is selected for respective cells of Column D in respective domain",N72&amp;N73&amp;N74)</f>
        <v>Please make sure either [Y], [AC], [RA], [N] or [N/A] is selected for respective cells of Column D in respective domain</v>
      </c>
      <c r="M72" s="79"/>
      <c r="N72" s="84" t="str">
        <f>IF(AND(N73="",N74=""),IF(K72=100%,"Baseline",IF(K72="[N/A]","[N/A]","Below Baseline")),"")</f>
        <v>Below Baseline</v>
      </c>
    </row>
    <row r="73" spans="1:14" s="85" customFormat="1" ht="15.75" customHeight="1">
      <c r="A73" s="78"/>
      <c r="B73" s="314"/>
      <c r="C73" s="317"/>
      <c r="D73" s="86" t="s">
        <v>10</v>
      </c>
      <c r="E73" s="87">
        <v>1</v>
      </c>
      <c r="F73" s="2">
        <f>COUNTIF('Domain 6'!$D6:$D6, F4)</f>
        <v>0</v>
      </c>
      <c r="G73" s="2">
        <f>COUNTIF('Domain 6'!$D6:$D6, G4)</f>
        <v>0</v>
      </c>
      <c r="H73" s="2">
        <f>COUNTIF('Domain 6'!$D6:$D6, H4)</f>
        <v>0</v>
      </c>
      <c r="I73" s="2">
        <f>COUNTIF('Domain 6'!$D6:$D6, I4)</f>
        <v>0</v>
      </c>
      <c r="J73" s="2">
        <f>COUNTIF('Domain 6'!$D6:$D6, J4)</f>
        <v>0</v>
      </c>
      <c r="K73" s="88" t="str">
        <f t="shared" si="6"/>
        <v>_ _ _%</v>
      </c>
      <c r="L73" s="320"/>
      <c r="M73" s="79"/>
      <c r="N73" s="84" t="str">
        <f>IF(N74="",IF(AND(K72=100%,K73=100%),"Intermediate",""),"")</f>
        <v/>
      </c>
    </row>
    <row r="74" spans="1:14" s="85" customFormat="1" ht="16.5" customHeight="1" thickBot="1">
      <c r="A74" s="78"/>
      <c r="B74" s="314"/>
      <c r="C74" s="318"/>
      <c r="D74" s="89" t="s">
        <v>9</v>
      </c>
      <c r="E74" s="90">
        <v>1</v>
      </c>
      <c r="F74" s="3">
        <f>COUNTIF('Domain 6'!$D7:$D7, F4)</f>
        <v>0</v>
      </c>
      <c r="G74" s="3">
        <f>COUNTIF('Domain 6'!$D7:$D7, G4)</f>
        <v>0</v>
      </c>
      <c r="H74" s="3">
        <f>COUNTIF('Domain 6'!$D7:$D7, H4)</f>
        <v>0</v>
      </c>
      <c r="I74" s="3">
        <f>COUNTIF('Domain 6'!$D7:$D7, I4)</f>
        <v>0</v>
      </c>
      <c r="J74" s="3">
        <f>COUNTIF('Domain 6'!$D7:$D7, J4)</f>
        <v>0</v>
      </c>
      <c r="K74" s="91" t="str">
        <f t="shared" si="6"/>
        <v>_ _ _%</v>
      </c>
      <c r="L74" s="321"/>
      <c r="M74" s="79"/>
      <c r="N74" s="84" t="str">
        <f>IF(AND(K72=100%,K73=100%,K74=100%),"Advanced","")</f>
        <v/>
      </c>
    </row>
    <row r="75" spans="1:14" s="85" customFormat="1" ht="15.75" customHeight="1">
      <c r="A75" s="78"/>
      <c r="B75" s="314"/>
      <c r="C75" s="322" t="s">
        <v>49</v>
      </c>
      <c r="D75" s="92" t="s">
        <v>8</v>
      </c>
      <c r="E75" s="93">
        <v>2</v>
      </c>
      <c r="F75" s="4">
        <f>COUNTIF('Domain 6'!$D9:$D10, F4)</f>
        <v>0</v>
      </c>
      <c r="G75" s="4">
        <f>COUNTIF('Domain 6'!$D9:$D10, G4)</f>
        <v>0</v>
      </c>
      <c r="H75" s="4">
        <f>COUNTIF('Domain 6'!$D9:$D10, H4)</f>
        <v>0</v>
      </c>
      <c r="I75" s="4">
        <f>COUNTIF('Domain 6'!$D9:$D10, I4)</f>
        <v>0</v>
      </c>
      <c r="J75" s="4">
        <f>COUNTIF('Domain 6'!$D9:$D10, J4)</f>
        <v>0</v>
      </c>
      <c r="K75" s="94" t="str">
        <f t="shared" si="6"/>
        <v>_ _ _%</v>
      </c>
      <c r="L75" s="319" t="str">
        <f>IF(SUM(F75:J75)&lt;&gt;E75,"Please make sure either [Y], [AC], [RA], [N] or [N/A] is selected for respective cells of Column D in respective domain",N75&amp;N76&amp;N77)</f>
        <v>Please make sure either [Y], [AC], [RA], [N] or [N/A] is selected for respective cells of Column D in respective domain</v>
      </c>
      <c r="M75" s="79"/>
      <c r="N75" s="84" t="str">
        <f>IF(AND(N76="",N77=""),IF(K75=100%,"Baseline",IF(K75="[N/A]","[N/A]","Below Baseline")),"")</f>
        <v>Below Baseline</v>
      </c>
    </row>
    <row r="76" spans="1:14" s="85" customFormat="1" ht="15.75" customHeight="1">
      <c r="A76" s="78"/>
      <c r="B76" s="314"/>
      <c r="C76" s="323"/>
      <c r="D76" s="95" t="s">
        <v>10</v>
      </c>
      <c r="E76" s="96">
        <v>1</v>
      </c>
      <c r="F76" s="5">
        <f>COUNTIF('Domain 6'!$D11:$D11, F4)</f>
        <v>0</v>
      </c>
      <c r="G76" s="5">
        <f>COUNTIF('Domain 6'!$D11:$D11, G4)</f>
        <v>0</v>
      </c>
      <c r="H76" s="5">
        <f>COUNTIF('Domain 6'!$D11:$D11, H4)</f>
        <v>0</v>
      </c>
      <c r="I76" s="5">
        <f>COUNTIF('Domain 6'!$D11:$D11, I4)</f>
        <v>0</v>
      </c>
      <c r="J76" s="5">
        <f>COUNTIF('Domain 6'!$D11:$D11, J4)</f>
        <v>0</v>
      </c>
      <c r="K76" s="97" t="str">
        <f t="shared" si="6"/>
        <v>_ _ _%</v>
      </c>
      <c r="L76" s="320"/>
      <c r="M76" s="79"/>
      <c r="N76" s="84" t="str">
        <f>IF(N77="",IF(AND(K75=100%,K76=100%),"Intermediate",""),"")</f>
        <v/>
      </c>
    </row>
    <row r="77" spans="1:14" s="85" customFormat="1" ht="16.5" customHeight="1" thickBot="1">
      <c r="A77" s="78"/>
      <c r="B77" s="315"/>
      <c r="C77" s="324"/>
      <c r="D77" s="98" t="s">
        <v>9</v>
      </c>
      <c r="E77" s="99">
        <v>1</v>
      </c>
      <c r="F77" s="6">
        <f>COUNTIF('Domain 6'!$D12:$D12, F4)</f>
        <v>0</v>
      </c>
      <c r="G77" s="6">
        <f>COUNTIF('Domain 6'!$D12:$D12, G4)</f>
        <v>0</v>
      </c>
      <c r="H77" s="6">
        <f>COUNTIF('Domain 6'!$D12:$D12, H4)</f>
        <v>0</v>
      </c>
      <c r="I77" s="6">
        <f>COUNTIF('Domain 6'!$D12:$D12, I4)</f>
        <v>0</v>
      </c>
      <c r="J77" s="6">
        <f>COUNTIF('Domain 6'!$D12:$D12, J4)</f>
        <v>0</v>
      </c>
      <c r="K77" s="100" t="str">
        <f t="shared" si="6"/>
        <v>_ _ _%</v>
      </c>
      <c r="L77" s="321"/>
      <c r="M77" s="79"/>
      <c r="N77" s="84" t="str">
        <f>IF(AND(K75=100%,K76=100%,K77=100%),"Advanced","")</f>
        <v/>
      </c>
    </row>
    <row r="78" spans="1:14" s="85" customFormat="1" ht="16.5" customHeight="1" thickBot="1">
      <c r="A78" s="78"/>
      <c r="B78" s="103"/>
      <c r="C78" s="103"/>
      <c r="D78" s="103"/>
      <c r="E78" s="103"/>
      <c r="F78" s="103"/>
      <c r="G78" s="103"/>
      <c r="H78" s="103"/>
      <c r="I78" s="103"/>
      <c r="J78" s="103"/>
      <c r="K78" s="103"/>
      <c r="L78" s="103"/>
      <c r="M78" s="79"/>
      <c r="N78" s="84"/>
    </row>
    <row r="79" spans="1:14" s="85" customFormat="1" ht="15.75" customHeight="1">
      <c r="A79" s="78"/>
      <c r="B79" s="313" t="s">
        <v>23</v>
      </c>
      <c r="C79" s="316" t="s">
        <v>24</v>
      </c>
      <c r="D79" s="81" t="s">
        <v>8</v>
      </c>
      <c r="E79" s="82">
        <v>2</v>
      </c>
      <c r="F79" s="1">
        <f>COUNTIF('Domain 7'!$D4:$D5, F4)</f>
        <v>0</v>
      </c>
      <c r="G79" s="1">
        <f>COUNTIF('Domain 7'!$D4:$D5, G4)</f>
        <v>0</v>
      </c>
      <c r="H79" s="1">
        <f>COUNTIF('Domain 7'!$D4:$D5, H4)</f>
        <v>0</v>
      </c>
      <c r="I79" s="1">
        <f>COUNTIF('Domain 7'!$D4:$D5, I4)</f>
        <v>0</v>
      </c>
      <c r="J79" s="1">
        <f>COUNTIF('Domain 7'!$D4:$D5, J4)</f>
        <v>0</v>
      </c>
      <c r="K79" s="83" t="str">
        <f>IF(SUM(F79:J79)&lt;&gt;E79,"_ _ _%",IFERROR((F79+G79+H79)/(E79-J79),"[N/A]"))</f>
        <v>_ _ _%</v>
      </c>
      <c r="L79" s="319" t="str">
        <f>IF(SUM(F79:J79)&lt;&gt;E79,"Please make sure either [Y], [AC], [RA], [N] or [N/A] is selected for respective cells of Column D in respective domain",N79&amp;N80&amp;N81)</f>
        <v>Please make sure either [Y], [AC], [RA], [N] or [N/A] is selected for respective cells of Column D in respective domain</v>
      </c>
      <c r="M79" s="79"/>
      <c r="N79" s="84" t="str">
        <f>IF(AND(N80="",N81=""),IF(K79=100%,"Baseline",IF(K79="[N/A]","[N/A]","Below Baseline")),"")</f>
        <v>Below Baseline</v>
      </c>
    </row>
    <row r="80" spans="1:14" s="85" customFormat="1" ht="15.75" customHeight="1">
      <c r="A80" s="78"/>
      <c r="B80" s="314"/>
      <c r="C80" s="317"/>
      <c r="D80" s="86" t="s">
        <v>10</v>
      </c>
      <c r="E80" s="87">
        <v>2</v>
      </c>
      <c r="F80" s="2">
        <f>COUNTIF('Domain 7'!$D6:$D7, F4)</f>
        <v>0</v>
      </c>
      <c r="G80" s="2">
        <f>COUNTIF('Domain 7'!$D6:$D7, G4)</f>
        <v>0</v>
      </c>
      <c r="H80" s="2">
        <f>COUNTIF('Domain 7'!$D6:$D7, H4)</f>
        <v>0</v>
      </c>
      <c r="I80" s="2">
        <f>COUNTIF('Domain 7'!$D6:$D7, I4)</f>
        <v>0</v>
      </c>
      <c r="J80" s="2">
        <f>COUNTIF('Domain 7'!$D6:$D7, J4)</f>
        <v>0</v>
      </c>
      <c r="K80" s="88" t="str">
        <f t="shared" ref="K80:K85" si="7">IF(SUM(F80:J80)&lt;&gt;E80,"_ _ _%",IFERROR((F80+G80+H80)/(E80-J80),"[N/A]"))</f>
        <v>_ _ _%</v>
      </c>
      <c r="L80" s="320"/>
      <c r="M80" s="79"/>
      <c r="N80" s="84" t="str">
        <f>IF(N81="",IF(AND(K79=100%,K80=100%),"Intermediate",""),"")</f>
        <v/>
      </c>
    </row>
    <row r="81" spans="1:17" s="85" customFormat="1" ht="16.5" customHeight="1" thickBot="1">
      <c r="A81" s="78"/>
      <c r="B81" s="314"/>
      <c r="C81" s="318"/>
      <c r="D81" s="89" t="s">
        <v>9</v>
      </c>
      <c r="E81" s="90">
        <v>2</v>
      </c>
      <c r="F81" s="3">
        <f>COUNTIF('Domain 7'!$D8:$D9, F4)</f>
        <v>0</v>
      </c>
      <c r="G81" s="3">
        <f>COUNTIF('Domain 7'!$D8:$D9, G4)</f>
        <v>0</v>
      </c>
      <c r="H81" s="3">
        <f>COUNTIF('Domain 7'!$D8:$D9, H4)</f>
        <v>0</v>
      </c>
      <c r="I81" s="3">
        <f>COUNTIF('Domain 7'!$D8:$D9, I4)</f>
        <v>0</v>
      </c>
      <c r="J81" s="3">
        <f>COUNTIF('Domain 7'!$D8:$D9, J4)</f>
        <v>0</v>
      </c>
      <c r="K81" s="91" t="str">
        <f t="shared" si="7"/>
        <v>_ _ _%</v>
      </c>
      <c r="L81" s="321"/>
      <c r="M81" s="79"/>
      <c r="N81" s="84" t="str">
        <f>IF(AND(K79=100%,K80=100%,K81=100%),"Advanced","")</f>
        <v/>
      </c>
    </row>
    <row r="82" spans="1:17" s="85" customFormat="1" ht="21.5" customHeight="1">
      <c r="A82" s="78"/>
      <c r="B82" s="314"/>
      <c r="C82" s="328" t="s">
        <v>201</v>
      </c>
      <c r="D82" s="104" t="s">
        <v>8</v>
      </c>
      <c r="E82" s="93">
        <v>3</v>
      </c>
      <c r="F82" s="4">
        <f>COUNTIF('Domain 7'!$D11:$D13, F4)</f>
        <v>0</v>
      </c>
      <c r="G82" s="4">
        <f>COUNTIF('Domain 7'!$D11:$D13, G4)</f>
        <v>0</v>
      </c>
      <c r="H82" s="4">
        <f>COUNTIF('Domain 7'!$D11:$D13, H4)</f>
        <v>0</v>
      </c>
      <c r="I82" s="4">
        <f>COUNTIF('Domain 7'!$D11:$D13, I4)</f>
        <v>0</v>
      </c>
      <c r="J82" s="4">
        <f>COUNTIF('Domain 7'!$D11:$D13, J4)</f>
        <v>0</v>
      </c>
      <c r="K82" s="94" t="str">
        <f t="shared" si="7"/>
        <v>_ _ _%</v>
      </c>
      <c r="L82" s="319" t="str">
        <f>IF(SUM(F82:J82)&lt;&gt;E82,"Please make sure either [Y], [AC], [RA], [N] or [N/A] is selected for respective cells of Column D in respective domain",N82&amp;N83)</f>
        <v>Please make sure either [Y], [AC], [RA], [N] or [N/A] is selected for respective cells of Column D in respective domain</v>
      </c>
      <c r="M82" s="79"/>
      <c r="N82" s="84" t="str">
        <f>IF((N83=""),IF(K82=100%,"Baseline",IF(K82="[N/A]","[N/A]","Below Baseline")),"")</f>
        <v>Below Baseline</v>
      </c>
    </row>
    <row r="83" spans="1:17" s="85" customFormat="1" ht="21.5" customHeight="1" thickBot="1">
      <c r="A83" s="78"/>
      <c r="B83" s="314"/>
      <c r="C83" s="339"/>
      <c r="D83" s="119" t="s">
        <v>9</v>
      </c>
      <c r="E83" s="99">
        <v>1</v>
      </c>
      <c r="F83" s="6">
        <f>COUNTIF('Domain 7'!$D14:$D14, F4)</f>
        <v>0</v>
      </c>
      <c r="G83" s="6">
        <f>COUNTIF('Domain 7'!$D14:$D14, G4)</f>
        <v>0</v>
      </c>
      <c r="H83" s="6">
        <f>COUNTIF('Domain 7'!$D14:$D14, H4)</f>
        <v>0</v>
      </c>
      <c r="I83" s="6">
        <f>COUNTIF('Domain 7'!$D14:$D14, I4)</f>
        <v>0</v>
      </c>
      <c r="J83" s="6">
        <f>COUNTIF('Domain 7'!$D14:$D14, J4)</f>
        <v>0</v>
      </c>
      <c r="K83" s="100" t="str">
        <f t="shared" si="7"/>
        <v>_ _ _%</v>
      </c>
      <c r="L83" s="321"/>
      <c r="M83" s="79"/>
      <c r="N83" s="84" t="str">
        <f>IF(AND(C3="Medium",K82=100%,K83&lt;&gt;100%),"Attained",IF(AND(K82=100%,K83=100%),"Advanced",""))</f>
        <v/>
      </c>
    </row>
    <row r="84" spans="1:17" s="85" customFormat="1" ht="21.5" customHeight="1">
      <c r="A84" s="78"/>
      <c r="B84" s="314"/>
      <c r="C84" s="325" t="s">
        <v>202</v>
      </c>
      <c r="D84" s="101" t="s">
        <v>8</v>
      </c>
      <c r="E84" s="82">
        <v>1</v>
      </c>
      <c r="F84" s="1">
        <f>COUNTIF('Domain 7'!$D16:$D16, F4)</f>
        <v>0</v>
      </c>
      <c r="G84" s="1">
        <f>COUNTIF('Domain 7'!$D16:$D16, G4)</f>
        <v>0</v>
      </c>
      <c r="H84" s="1">
        <f>COUNTIF('Domain 7'!$D16:$D16, H4)</f>
        <v>0</v>
      </c>
      <c r="I84" s="1">
        <f>COUNTIF('Domain 7'!$D16:$D16, I4)</f>
        <v>0</v>
      </c>
      <c r="J84" s="1">
        <f>COUNTIF('Domain 7'!$D16:$D16, J4)</f>
        <v>0</v>
      </c>
      <c r="K84" s="83" t="str">
        <f t="shared" si="7"/>
        <v>_ _ _%</v>
      </c>
      <c r="L84" s="319" t="str">
        <f>IF(SUM(F84:J84)&lt;&gt;E84,"Please make sure either [Y], [AC], [RA], [N] or [N/A] is selected for respective cells of Column D in respective domain",N84&amp;N85)</f>
        <v>Please make sure either [Y], [AC], [RA], [N] or [N/A] is selected for respective cells of Column D in respective domain</v>
      </c>
      <c r="M84" s="79"/>
      <c r="N84" s="85" t="str">
        <f>IF(N85="",IF(K84=100%,"Baseline",IF(K84="[N/A]","[N/A]","Below Baseline")),"")</f>
        <v>Below Baseline</v>
      </c>
    </row>
    <row r="85" spans="1:17" s="85" customFormat="1" ht="21.5" customHeight="1" thickBot="1">
      <c r="A85" s="78"/>
      <c r="B85" s="314"/>
      <c r="C85" s="326"/>
      <c r="D85" s="102" t="s">
        <v>10</v>
      </c>
      <c r="E85" s="87">
        <v>2</v>
      </c>
      <c r="F85" s="2">
        <f>COUNTIF('Domain 7'!$D17:$D18, F4)</f>
        <v>0</v>
      </c>
      <c r="G85" s="2">
        <f>COUNTIF('Domain 7'!$D17:$D18, G4)</f>
        <v>0</v>
      </c>
      <c r="H85" s="2">
        <f>COUNTIF('Domain 7'!$D17:$D18, H4)</f>
        <v>0</v>
      </c>
      <c r="I85" s="2">
        <f>COUNTIF('Domain 7'!$D17:$D18, I4)</f>
        <v>0</v>
      </c>
      <c r="J85" s="2">
        <f>COUNTIF('Domain 7'!$D17:$D18, J4)</f>
        <v>0</v>
      </c>
      <c r="K85" s="88" t="str">
        <f t="shared" si="7"/>
        <v>_ _ _%</v>
      </c>
      <c r="L85" s="320"/>
      <c r="M85" s="79"/>
      <c r="N85" s="85" t="str">
        <f>IF(AND(C3="High",K84=100%,K85=100%),"Attained",IF(AND(K84=100%,K85=100%),"Intermediate",""))</f>
        <v/>
      </c>
    </row>
    <row r="86" spans="1:17" s="70" customFormat="1" ht="16.5" customHeight="1" thickBot="1">
      <c r="A86" s="78"/>
      <c r="B86" s="120"/>
      <c r="C86" s="120"/>
      <c r="D86" s="120"/>
      <c r="E86" s="120"/>
      <c r="F86" s="120"/>
      <c r="G86" s="120"/>
      <c r="H86" s="120"/>
      <c r="I86" s="120"/>
      <c r="J86" s="120"/>
      <c r="K86" s="120"/>
      <c r="L86" s="120"/>
      <c r="M86" s="79"/>
      <c r="N86" s="85"/>
      <c r="O86" s="85"/>
    </row>
    <row r="87" spans="1:17" s="70" customFormat="1" ht="48" customHeight="1">
      <c r="A87" s="71"/>
      <c r="B87" s="121"/>
      <c r="C87" s="122" t="s">
        <v>96</v>
      </c>
      <c r="D87" s="123" t="str">
        <f>IF(AND(C3="Medium",L82="Attained"),N91+1,IF(C3="High",N91+N93,N91))</f>
        <v/>
      </c>
      <c r="E87" s="121"/>
      <c r="F87" s="121"/>
      <c r="G87" s="121"/>
      <c r="H87" s="121"/>
      <c r="I87" s="121"/>
      <c r="J87" s="121"/>
      <c r="K87" s="121"/>
      <c r="L87" s="121"/>
      <c r="M87" s="75"/>
      <c r="N87" s="85">
        <f>COUNTIF(L$7:L$85, O87)</f>
        <v>0</v>
      </c>
      <c r="O87" s="85" t="s">
        <v>48</v>
      </c>
      <c r="P87" s="124"/>
      <c r="Q87" s="124"/>
    </row>
    <row r="88" spans="1:17" s="70" customFormat="1" ht="62.25" customHeight="1" thickBot="1">
      <c r="A88" s="71"/>
      <c r="B88" s="121"/>
      <c r="C88" s="125" t="s">
        <v>97</v>
      </c>
      <c r="D88" s="126" t="str">
        <f>IF(C3="Low",25-N91,IF(C3="","",IF(AND(C3="Medium",L82="Attained"),27-N91-1,IF(C3="High",27-N91-N93,27-N91))))</f>
        <v/>
      </c>
      <c r="E88" s="121"/>
      <c r="F88" s="121"/>
      <c r="G88" s="121"/>
      <c r="H88" s="121"/>
      <c r="I88" s="121"/>
      <c r="J88" s="121"/>
      <c r="K88" s="121"/>
      <c r="L88" s="121"/>
      <c r="M88" s="75"/>
      <c r="N88" s="85">
        <f>COUNTIF(L$7:L$85, O88)</f>
        <v>0</v>
      </c>
      <c r="O88" s="85" t="s">
        <v>47</v>
      </c>
      <c r="P88" s="124"/>
      <c r="Q88" s="124"/>
    </row>
    <row r="89" spans="1:17" s="70" customFormat="1" ht="16.5" customHeight="1" thickBot="1">
      <c r="A89" s="127"/>
      <c r="B89" s="128"/>
      <c r="C89" s="128"/>
      <c r="D89" s="128"/>
      <c r="E89" s="128"/>
      <c r="F89" s="128"/>
      <c r="G89" s="128"/>
      <c r="H89" s="128"/>
      <c r="I89" s="128"/>
      <c r="J89" s="128"/>
      <c r="K89" s="128"/>
      <c r="L89" s="128"/>
      <c r="M89" s="129"/>
      <c r="N89" s="85">
        <f>COUNTIF(L$7:L$85, O89)</f>
        <v>0</v>
      </c>
      <c r="O89" s="85" t="s">
        <v>46</v>
      </c>
      <c r="P89" s="130"/>
      <c r="Q89" s="130"/>
    </row>
    <row r="90" spans="1:17">
      <c r="N90" s="131" t="str">
        <f>IF(C1="Low",N85+N86+N87,IF(C1="Medium",N86+N87,IF(C1="High",N87,"")))</f>
        <v/>
      </c>
      <c r="O90" s="141"/>
      <c r="P90" s="136"/>
      <c r="Q90" s="136"/>
    </row>
    <row r="91" spans="1:17" ht="43.5">
      <c r="N91" s="131" t="str">
        <f>IF(C3="Low",N87+N88+N89,IF(C3="Medium",N88+N89,IF(C3="High",N89,"")))</f>
        <v/>
      </c>
      <c r="O91" s="142" t="s">
        <v>334</v>
      </c>
      <c r="P91" s="137"/>
      <c r="Q91" s="136"/>
    </row>
    <row r="92" spans="1:17" ht="43.5">
      <c r="N92" s="135" t="str">
        <f>IF(C3="Low",25-N91,IF(C3="","",IF(AND(C3="Medium",L82="Attained"),27-N91-1,IF(C3="High",27-N91-N93,27-N91))))</f>
        <v/>
      </c>
      <c r="O92" s="142" t="s">
        <v>333</v>
      </c>
      <c r="P92" s="143"/>
      <c r="Q92" s="143"/>
    </row>
    <row r="93" spans="1:17" ht="43.5">
      <c r="N93" s="131">
        <f>COUNTIF(L13, "Attained")+COUNTIF(L22, "Attained")+COUNTIF(L52, "Attained")+COUNTIF(L70, "Attained")+COUNTIF(L84, "Attained")</f>
        <v>0</v>
      </c>
      <c r="O93" s="144" t="s">
        <v>335</v>
      </c>
      <c r="P93" s="136"/>
      <c r="Q93" s="136"/>
    </row>
    <row r="95" spans="1:17">
      <c r="Q95" s="145"/>
    </row>
  </sheetData>
  <sheetProtection sheet="1"/>
  <mergeCells count="67">
    <mergeCell ref="C70"/>
    <mergeCell ref="L70"/>
    <mergeCell ref="C84:C85"/>
    <mergeCell ref="L84:L85"/>
    <mergeCell ref="B72:B77"/>
    <mergeCell ref="C72:C74"/>
    <mergeCell ref="L72:L74"/>
    <mergeCell ref="C75:C77"/>
    <mergeCell ref="L75:L77"/>
    <mergeCell ref="B79:B85"/>
    <mergeCell ref="C79:C81"/>
    <mergeCell ref="L79:L81"/>
    <mergeCell ref="C82:C83"/>
    <mergeCell ref="L82:L83"/>
    <mergeCell ref="B22:B26"/>
    <mergeCell ref="L34:L36"/>
    <mergeCell ref="C37:C39"/>
    <mergeCell ref="L37:L39"/>
    <mergeCell ref="L64:L66"/>
    <mergeCell ref="L40:L42"/>
    <mergeCell ref="C43:C44"/>
    <mergeCell ref="L43:L44"/>
    <mergeCell ref="C54:C56"/>
    <mergeCell ref="L54:L56"/>
    <mergeCell ref="C58:C60"/>
    <mergeCell ref="L58:L60"/>
    <mergeCell ref="C61:C63"/>
    <mergeCell ref="L61:L63"/>
    <mergeCell ref="C64:C66"/>
    <mergeCell ref="B58:B70"/>
    <mergeCell ref="B46:B56"/>
    <mergeCell ref="C46:C48"/>
    <mergeCell ref="L46:L48"/>
    <mergeCell ref="C49:C51"/>
    <mergeCell ref="L49:L51"/>
    <mergeCell ref="C52:C53"/>
    <mergeCell ref="B28:B44"/>
    <mergeCell ref="C28:C30"/>
    <mergeCell ref="L28:L30"/>
    <mergeCell ref="C31:C33"/>
    <mergeCell ref="L31:L33"/>
    <mergeCell ref="C34:C36"/>
    <mergeCell ref="C40:C42"/>
    <mergeCell ref="A1:M1"/>
    <mergeCell ref="B5:B6"/>
    <mergeCell ref="C5:C6"/>
    <mergeCell ref="D5:D6"/>
    <mergeCell ref="E5:K5"/>
    <mergeCell ref="L5:L6"/>
    <mergeCell ref="C67:C69"/>
    <mergeCell ref="L67:L69"/>
    <mergeCell ref="C10:C12"/>
    <mergeCell ref="L10:L12"/>
    <mergeCell ref="C13:C14"/>
    <mergeCell ref="C22:C23"/>
    <mergeCell ref="L22:L23"/>
    <mergeCell ref="C24:C26"/>
    <mergeCell ref="L24:L26"/>
    <mergeCell ref="C18:C20"/>
    <mergeCell ref="L18:L20"/>
    <mergeCell ref="L52:L53"/>
    <mergeCell ref="B7:B20"/>
    <mergeCell ref="C7:C9"/>
    <mergeCell ref="L7:L9"/>
    <mergeCell ref="L13:L14"/>
    <mergeCell ref="C15:C17"/>
    <mergeCell ref="L15:L17"/>
  </mergeCells>
  <phoneticPr fontId="6" type="noConversion"/>
  <conditionalFormatting sqref="C3">
    <cfRule type="expression" dxfId="50" priority="33">
      <formula>ISBLANK($C$4)</formula>
    </cfRule>
  </conditionalFormatting>
  <conditionalFormatting sqref="C43:L44">
    <cfRule type="expression" dxfId="49" priority="3">
      <formula>$C$3="Low"</formula>
    </cfRule>
  </conditionalFormatting>
  <conditionalFormatting sqref="C70:L70">
    <cfRule type="expression" dxfId="48" priority="2">
      <formula>$C$3="Low"</formula>
    </cfRule>
  </conditionalFormatting>
  <conditionalFormatting sqref="L7:L12 L15:L21 L24:L42 L45:L51 L54:L69 L71:L81">
    <cfRule type="expression" dxfId="47" priority="27">
      <formula>AND($C$3="High",OR($L7="Below Baseline",$L7="Baseline",$L7="Intermediate"))</formula>
    </cfRule>
    <cfRule type="expression" dxfId="46" priority="32">
      <formula>AND($C$3="Low",$L7="Below Baseline")</formula>
    </cfRule>
  </conditionalFormatting>
  <conditionalFormatting sqref="L7:L42 L45:L69 L84:L85">
    <cfRule type="expression" dxfId="45" priority="22">
      <formula>AND($C$3="Medium",OR($L7="Below Baseline",$L7="Baseline"))</formula>
    </cfRule>
  </conditionalFormatting>
  <conditionalFormatting sqref="L13:L14 L22:L23 L52:L53 L84:L85">
    <cfRule type="expression" dxfId="44" priority="20">
      <formula>AND($C$3="Low",OR($L13="Baseline",$L13="Intermediate"))</formula>
    </cfRule>
    <cfRule type="expression" dxfId="43" priority="21">
      <formula>AND($C$3="Medium",$L13="Intermediate")</formula>
    </cfRule>
    <cfRule type="expression" dxfId="42" priority="23">
      <formula>AND($C$3="High",OR($L13="Intermediate",$L13="Attained"))</formula>
    </cfRule>
    <cfRule type="expression" dxfId="41" priority="24">
      <formula>AND($C$3="High",OR($L13="Below Baseline",$L13="Baseline"))</formula>
    </cfRule>
  </conditionalFormatting>
  <conditionalFormatting sqref="L13:L14 L22:L23 L52:L53">
    <cfRule type="expression" dxfId="40" priority="19">
      <formula>AND($C$3="Low",$L13="Below Baseline")</formula>
    </cfRule>
  </conditionalFormatting>
  <conditionalFormatting sqref="L43:L44">
    <cfRule type="expression" dxfId="39" priority="14">
      <formula>AND($C$3="Low",OR($L43="Baseline",$L43="Intermediate",$L43="Advanced"))</formula>
    </cfRule>
    <cfRule type="expression" dxfId="38" priority="15">
      <formula>AND($C$3="Medium",$L43="Not attained")</formula>
    </cfRule>
    <cfRule type="expression" dxfId="37" priority="16">
      <formula>AND($C$3="Medium",OR($L43="Intermediate",$L43="Advanced"))</formula>
    </cfRule>
    <cfRule type="expression" dxfId="36" priority="17">
      <formula>AND($C$3="High",$L43="Advanced")</formula>
    </cfRule>
    <cfRule type="expression" dxfId="35" priority="18">
      <formula>AND($C$3="High",OR($L43="Baseline",$L43="Intermediate"))</formula>
    </cfRule>
  </conditionalFormatting>
  <conditionalFormatting sqref="L70">
    <cfRule type="expression" dxfId="34" priority="1">
      <formula>AND($C$3="High",$L70="Attained")</formula>
    </cfRule>
    <cfRule type="expression" dxfId="33" priority="5">
      <formula>AND($C$3="Medium",$L70="Intermediate")</formula>
    </cfRule>
    <cfRule type="expression" dxfId="32" priority="6">
      <formula>AND(OR($C$3="Medium",$C$3="High"),$L70="Not attained")</formula>
    </cfRule>
    <cfRule type="expression" dxfId="31" priority="7">
      <formula>AND($C$3="Low",$L70="Intermediate")</formula>
    </cfRule>
  </conditionalFormatting>
  <conditionalFormatting sqref="L71:L81 L7:L12 L15:L21 L24:L42 L45:L51 L54:L69">
    <cfRule type="expression" dxfId="30" priority="29">
      <formula>AND($C$3="High",$L7="Advanced")</formula>
    </cfRule>
    <cfRule type="expression" dxfId="29" priority="30">
      <formula>AND($C$3="Medium",OR($L7="Intermediate",$L7="Advanced"))</formula>
    </cfRule>
    <cfRule type="expression" dxfId="28" priority="31">
      <formula>AND($C$3="Low",OR($L7="Baseline",$L7="Intermediate",$L7="Advanced"))</formula>
    </cfRule>
  </conditionalFormatting>
  <conditionalFormatting sqref="L71:L81">
    <cfRule type="expression" dxfId="27" priority="28">
      <formula>AND($C$3="Medium",OR($L71="Below Baseline",$L71="Baseline"))</formula>
    </cfRule>
  </conditionalFormatting>
  <conditionalFormatting sqref="L82:L83">
    <cfRule type="expression" dxfId="26" priority="8">
      <formula>AND($C$3="High",OR($L82="Below Baseline",$L82="Baseline"))</formula>
    </cfRule>
    <cfRule type="expression" dxfId="25" priority="9">
      <formula>AND($C$3="High",$L82="Advanced")</formula>
    </cfRule>
    <cfRule type="expression" dxfId="24" priority="10">
      <formula>AND($C$3="Medium",OR($L82="Attained",$L82="Advanced"))</formula>
    </cfRule>
    <cfRule type="expression" dxfId="23" priority="11">
      <formula>AND($C$3="Medium",$L82="Below Baseline")</formula>
    </cfRule>
    <cfRule type="expression" dxfId="22" priority="12">
      <formula>AND($C$3="Low",OR($L82="Baseline",$L82="Advanced"))</formula>
    </cfRule>
  </conditionalFormatting>
  <conditionalFormatting sqref="L82:L85">
    <cfRule type="expression" dxfId="21" priority="13">
      <formula>AND($C$3="Low",$L82="Below Baseline")</formula>
    </cfRule>
  </conditionalFormatting>
  <dataValidations count="1">
    <dataValidation type="list" allowBlank="1" showInputMessage="1" showErrorMessage="1" sqref="C3" xr:uid="{00000000-0002-0000-0100-000000000000}">
      <formula1>" Low, Medium, High"</formula1>
    </dataValidation>
  </dataValidations>
  <pageMargins left="0.7" right="0.7" top="0.75" bottom="0.75" header="0.3" footer="0.3"/>
  <pageSetup paperSize="9" scale="63" fitToHeight="0" orientation="landscape" r:id="rId1"/>
  <headerFooter>
    <oddHeader>&amp;LC-RAF&amp;R&amp;F</oddHeader>
    <oddFooter>&amp;C&amp;P&amp;R&amp;A</oddFooter>
  </headerFooter>
  <ignoredErrors>
    <ignoredError sqref="K4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I44"/>
  <sheetViews>
    <sheetView zoomScaleNormal="100" workbookViewId="0">
      <pane xSplit="3" ySplit="2" topLeftCell="D3" activePane="bottomRight" state="frozen"/>
      <selection pane="topRight" activeCell="C1" sqref="C1"/>
      <selection pane="bottomLeft" activeCell="A3" sqref="A3"/>
      <selection pane="bottomRight" activeCell="E4" sqref="E4"/>
    </sheetView>
  </sheetViews>
  <sheetFormatPr defaultRowHeight="14.5"/>
  <cols>
    <col min="1" max="1" width="12.453125" style="174" customWidth="1"/>
    <col min="2" max="2" width="28.453125" style="175" customWidth="1"/>
    <col min="3" max="3" width="49" customWidth="1"/>
    <col min="4" max="4" width="8.54296875" style="147" customWidth="1"/>
    <col min="5" max="7" width="44.81640625" style="150" customWidth="1"/>
    <col min="8" max="8" width="9.1796875" style="147"/>
    <col min="9" max="9" width="0" style="147" hidden="1" customWidth="1"/>
    <col min="10" max="82" width="9.1796875" style="147"/>
    <col min="83" max="16384" width="8.7265625" style="147"/>
  </cols>
  <sheetData>
    <row r="1" spans="1:9" s="146" customFormat="1" ht="16.5" thickTop="1" thickBot="1">
      <c r="A1" s="151"/>
      <c r="B1" s="346" t="s">
        <v>332</v>
      </c>
      <c r="C1" s="344" t="s">
        <v>3</v>
      </c>
      <c r="D1" s="340" t="s">
        <v>41</v>
      </c>
      <c r="E1" s="341"/>
      <c r="F1" s="340" t="s">
        <v>185</v>
      </c>
      <c r="G1" s="341"/>
    </row>
    <row r="2" spans="1:9" s="146" customFormat="1" ht="32" thickTop="1" thickBot="1">
      <c r="A2" s="152"/>
      <c r="B2" s="347"/>
      <c r="C2" s="345"/>
      <c r="D2" s="176" t="s">
        <v>42</v>
      </c>
      <c r="E2" s="177" t="s">
        <v>43</v>
      </c>
      <c r="F2" s="176" t="s">
        <v>100</v>
      </c>
      <c r="G2" s="178" t="s">
        <v>99</v>
      </c>
    </row>
    <row r="3" spans="1:9" ht="16.5" thickTop="1" thickBot="1">
      <c r="A3" s="153">
        <v>1.1000000000000001</v>
      </c>
      <c r="B3" s="348" t="s">
        <v>44</v>
      </c>
      <c r="C3" s="348"/>
      <c r="D3" s="166"/>
      <c r="E3" s="166"/>
      <c r="F3" s="179"/>
      <c r="G3" s="180"/>
    </row>
    <row r="4" spans="1:9" ht="56.5" thickTop="1">
      <c r="A4" s="342" t="s">
        <v>8</v>
      </c>
      <c r="B4" s="349" t="s">
        <v>186</v>
      </c>
      <c r="C4" s="155" t="s">
        <v>344</v>
      </c>
      <c r="D4" s="10" t="s">
        <v>40</v>
      </c>
      <c r="E4" s="11"/>
      <c r="F4" s="11"/>
      <c r="G4" s="18"/>
      <c r="I4" s="147" t="str">
        <f t="shared" ref="I4:I27" si="0">TRIM(C4)</f>
        <v>·         Designated members of management or an appropriate Board Committee are held accountable to the Board for implementing and managing cybersecurity and business continuity programmes.</v>
      </c>
    </row>
    <row r="5" spans="1:9" ht="84.5" thickBot="1">
      <c r="A5" s="342"/>
      <c r="B5" s="350"/>
      <c r="C5" s="155" t="s">
        <v>345</v>
      </c>
      <c r="D5" s="10" t="s">
        <v>40</v>
      </c>
      <c r="E5" s="11"/>
      <c r="F5" s="11"/>
      <c r="G5" s="11"/>
      <c r="I5" s="147" t="str">
        <f t="shared" si="0"/>
        <v>·         Cybersecurity risks are included as agenda items in management meetings when prompted by highly visible cyber events or regulatory alerts. These updates may be presented by a senior representative with Technology Risk Management (“TRM”), Cybersecurity or Information Security function.</v>
      </c>
    </row>
    <row r="6" spans="1:9" ht="71" thickTop="1" thickBot="1">
      <c r="A6" s="342"/>
      <c r="B6" s="157" t="s">
        <v>281</v>
      </c>
      <c r="C6" s="158" t="s">
        <v>101</v>
      </c>
      <c r="D6" s="12" t="s">
        <v>40</v>
      </c>
      <c r="E6" s="13"/>
      <c r="F6" s="13"/>
      <c r="G6" s="13"/>
      <c r="I6" s="147" t="str">
        <f t="shared" si="0"/>
        <v>·         Management provides a written report on the overall status of the cybersecurity (including cyber incidents) and business continuity programmes to the Board or an appropriate Board Committee at least annually.</v>
      </c>
    </row>
    <row r="7" spans="1:9" ht="42.5" thickTop="1">
      <c r="A7" s="343" t="s">
        <v>10</v>
      </c>
      <c r="B7" s="349" t="s">
        <v>186</v>
      </c>
      <c r="C7" s="155" t="s">
        <v>346</v>
      </c>
      <c r="D7" s="10" t="s">
        <v>40</v>
      </c>
      <c r="E7" s="11"/>
      <c r="F7" s="11"/>
      <c r="G7" s="11"/>
      <c r="I7" s="147" t="str">
        <f t="shared" si="0"/>
        <v>·         A cyber risk appetite statement is in place and approved by the board or an appropriate Board Committee.</v>
      </c>
    </row>
    <row r="8" spans="1:9" ht="42">
      <c r="A8" s="342"/>
      <c r="B8" s="351"/>
      <c r="C8" s="155" t="s">
        <v>347</v>
      </c>
      <c r="D8" s="10" t="s">
        <v>40</v>
      </c>
      <c r="E8" s="11"/>
      <c r="F8" s="11"/>
      <c r="G8" s="11"/>
    </row>
    <row r="9" spans="1:9" ht="42">
      <c r="A9" s="342"/>
      <c r="B9" s="351"/>
      <c r="C9" s="155" t="s">
        <v>348</v>
      </c>
      <c r="D9" s="10" t="s">
        <v>40</v>
      </c>
      <c r="E9" s="11"/>
      <c r="F9" s="11"/>
      <c r="G9" s="11"/>
      <c r="I9" s="147" t="str">
        <f t="shared" si="0"/>
        <v>·         A process is in place to ensure that cyber risks that exceed the insurer’s risk appetite are escalated to management or a dedicated committee.</v>
      </c>
    </row>
    <row r="10" spans="1:9" ht="56.5" thickBot="1">
      <c r="A10" s="342"/>
      <c r="B10" s="351"/>
      <c r="C10" s="158" t="s">
        <v>349</v>
      </c>
      <c r="D10" s="12" t="s">
        <v>40</v>
      </c>
      <c r="E10" s="13"/>
      <c r="F10" s="13"/>
      <c r="G10" s="11"/>
      <c r="I10" s="147" t="str">
        <f t="shared" si="0"/>
        <v>·         The Board or appropriate Board Committee reviews and approves management’s prioritisation and resource allocation decisions based on the results of the cyber risk assessments.</v>
      </c>
    </row>
    <row r="11" spans="1:9" ht="42.5" thickTop="1">
      <c r="A11" s="343" t="s">
        <v>9</v>
      </c>
      <c r="B11" s="349" t="s">
        <v>186</v>
      </c>
      <c r="C11" s="155" t="s">
        <v>62</v>
      </c>
      <c r="D11" s="10" t="s">
        <v>40</v>
      </c>
      <c r="E11" s="11"/>
      <c r="F11" s="11"/>
      <c r="G11" s="18"/>
      <c r="I11" s="147" t="str">
        <f t="shared" si="0"/>
        <v>·         Management or a dedicated committee is responsible for ensuring compliance with legal and regulatory requirements related to cybersecurity.</v>
      </c>
    </row>
    <row r="12" spans="1:9" ht="56.5" thickBot="1">
      <c r="A12" s="342"/>
      <c r="B12" s="351"/>
      <c r="C12" s="155" t="s">
        <v>350</v>
      </c>
      <c r="D12" s="10" t="s">
        <v>40</v>
      </c>
      <c r="E12" s="11"/>
      <c r="F12" s="11"/>
      <c r="G12" s="11"/>
      <c r="I12" s="147" t="str">
        <f t="shared" si="0"/>
        <v>·         The Board or an appropriate Board Committee has a process to ensure that management takes appropriate actions to address changing cyber risks or any significant cyber issues.</v>
      </c>
    </row>
    <row r="13" spans="1:9" ht="57" thickTop="1" thickBot="1">
      <c r="A13" s="352"/>
      <c r="B13" s="162" t="s">
        <v>281</v>
      </c>
      <c r="C13" s="155" t="s">
        <v>351</v>
      </c>
      <c r="D13" s="10" t="s">
        <v>40</v>
      </c>
      <c r="E13" s="11"/>
      <c r="F13" s="11"/>
      <c r="G13" s="13"/>
      <c r="I13" s="147" t="str">
        <f t="shared" si="0"/>
        <v>·         The standard Board meeting package includes reports and metrics that go beyond events and incidents and are able to address the cyber threat trends and insurer’s cybersecurity posture.</v>
      </c>
    </row>
    <row r="14" spans="1:9" ht="16.5" thickTop="1" thickBot="1">
      <c r="A14" s="153">
        <v>1.2</v>
      </c>
      <c r="B14" s="356" t="s">
        <v>204</v>
      </c>
      <c r="C14" s="356"/>
      <c r="D14" s="166"/>
      <c r="E14" s="166"/>
      <c r="F14" s="179"/>
      <c r="G14" s="193"/>
      <c r="I14" s="147" t="str">
        <f>TRIM(B14)</f>
        <v>Strategies and policies</v>
      </c>
    </row>
    <row r="15" spans="1:9" ht="46" customHeight="1" thickTop="1" thickBot="1">
      <c r="A15" s="343" t="s">
        <v>8</v>
      </c>
      <c r="B15" s="157" t="s">
        <v>282</v>
      </c>
      <c r="C15" s="155" t="s">
        <v>102</v>
      </c>
      <c r="D15" s="10" t="s">
        <v>40</v>
      </c>
      <c r="E15" s="11"/>
      <c r="F15" s="11"/>
      <c r="G15" s="11"/>
      <c r="I15" s="147" t="str">
        <f t="shared" si="0"/>
        <v>·         A cybersecurity strategy is in place to mitigate cyber risk by integrating technology, policies, procedures, and training.</v>
      </c>
    </row>
    <row r="16" spans="1:9" ht="42.5" thickTop="1">
      <c r="A16" s="342"/>
      <c r="B16" s="349" t="s">
        <v>283</v>
      </c>
      <c r="C16" s="155" t="s">
        <v>352</v>
      </c>
      <c r="D16" s="10" t="s">
        <v>40</v>
      </c>
      <c r="E16" s="11"/>
      <c r="F16" s="11"/>
      <c r="G16" s="11"/>
      <c r="I16" s="147" t="str">
        <f t="shared" si="0"/>
        <v>·         Board or dedicated committee-approved policies that address cybersecurity commensurate with the insurer’s cyber risk and complexity are in place.</v>
      </c>
    </row>
    <row r="17" spans="1:9" ht="42.5" thickBot="1">
      <c r="A17" s="352"/>
      <c r="B17" s="350"/>
      <c r="C17" s="155" t="s">
        <v>353</v>
      </c>
      <c r="D17" s="10" t="s">
        <v>40</v>
      </c>
      <c r="E17" s="11"/>
      <c r="F17" s="13"/>
      <c r="G17" s="13"/>
    </row>
    <row r="18" spans="1:9" ht="120.5" customHeight="1" thickTop="1" thickBot="1">
      <c r="A18" s="159" t="s">
        <v>10</v>
      </c>
      <c r="B18" s="156" t="s">
        <v>283</v>
      </c>
      <c r="C18" s="164" t="s">
        <v>354</v>
      </c>
      <c r="D18" s="47" t="s">
        <v>40</v>
      </c>
      <c r="E18" s="49"/>
      <c r="F18" s="11"/>
      <c r="G18" s="49"/>
      <c r="I18" s="147" t="str">
        <f t="shared" si="0"/>
        <v>·         A formal process is in place to update policies regarding cybersecurity and cyber resilience practices as the insurer’s inherent cyber risk profile changes.</v>
      </c>
    </row>
    <row r="19" spans="1:9" ht="71" thickTop="1" thickBot="1">
      <c r="A19" s="343" t="s">
        <v>9</v>
      </c>
      <c r="B19" s="157" t="s">
        <v>284</v>
      </c>
      <c r="C19" s="164" t="s">
        <v>355</v>
      </c>
      <c r="D19" s="47" t="s">
        <v>40</v>
      </c>
      <c r="E19" s="11"/>
      <c r="F19" s="18"/>
      <c r="G19" s="11"/>
      <c r="I19" s="147" t="str">
        <f t="shared" si="0"/>
        <v>·        Management periodically reviews the cybersecurity strategy to address evolving cyber threats in light of gathered threat intelligence and changes to the inherent cyber risk profile (e.g. arising from new technologies, additional third-party risk, or new business lines).</v>
      </c>
    </row>
    <row r="20" spans="1:9" ht="43" thickTop="1" thickBot="1">
      <c r="A20" s="352"/>
      <c r="B20" s="162" t="s">
        <v>283</v>
      </c>
      <c r="C20" s="165" t="s">
        <v>356</v>
      </c>
      <c r="D20" s="10" t="s">
        <v>40</v>
      </c>
      <c r="E20" s="11"/>
      <c r="F20" s="11"/>
      <c r="G20" s="13"/>
      <c r="I20" s="147" t="str">
        <f t="shared" si="0"/>
        <v>·         A comprehensive set of policies commensurate with its risk and complexity is in place to address the concepts of threat intelligence.</v>
      </c>
    </row>
    <row r="21" spans="1:9" ht="16.5" thickTop="1" thickBot="1">
      <c r="A21" s="153">
        <v>1.3</v>
      </c>
      <c r="B21" s="353" t="s">
        <v>187</v>
      </c>
      <c r="C21" s="353"/>
      <c r="D21" s="166"/>
      <c r="E21" s="166"/>
      <c r="F21" s="179"/>
      <c r="G21" s="193"/>
      <c r="I21" s="147" t="str">
        <f>TRIM(B21)</f>
        <v>Cyber risk management</v>
      </c>
    </row>
    <row r="22" spans="1:9" ht="28.5" customHeight="1" thickTop="1">
      <c r="A22" s="343" t="s">
        <v>8</v>
      </c>
      <c r="B22" s="351" t="s">
        <v>63</v>
      </c>
      <c r="C22" s="155" t="s">
        <v>64</v>
      </c>
      <c r="D22" s="10" t="s">
        <v>40</v>
      </c>
      <c r="E22" s="11"/>
      <c r="F22" s="11"/>
      <c r="G22" s="11"/>
      <c r="I22" s="147" t="str">
        <f t="shared" si="0"/>
        <v>·         A cybersecurity and business continuity risk management function(s) is in place.</v>
      </c>
    </row>
    <row r="23" spans="1:9" ht="42.5" thickBot="1">
      <c r="A23" s="342"/>
      <c r="B23" s="357"/>
      <c r="C23" s="155" t="s">
        <v>357</v>
      </c>
      <c r="D23" s="10" t="s">
        <v>40</v>
      </c>
      <c r="E23" s="11"/>
      <c r="F23" s="11"/>
      <c r="G23" s="11"/>
    </row>
    <row r="24" spans="1:9" ht="43" thickTop="1" thickBot="1">
      <c r="A24" s="352"/>
      <c r="B24" s="162" t="s">
        <v>285</v>
      </c>
      <c r="C24" s="158" t="s">
        <v>286</v>
      </c>
      <c r="D24" s="12" t="s">
        <v>40</v>
      </c>
      <c r="E24" s="13"/>
      <c r="F24" s="13"/>
      <c r="G24" s="11"/>
      <c r="I24" s="147" t="str">
        <f t="shared" si="0"/>
        <v>·         A social media policy is in place to provide guidance to staff and prohibit posting sensitive work-related information on social media platforms.</v>
      </c>
    </row>
    <row r="25" spans="1:9" ht="70.5" thickTop="1">
      <c r="A25" s="343" t="s">
        <v>10</v>
      </c>
      <c r="B25" s="349" t="s">
        <v>63</v>
      </c>
      <c r="C25" s="155" t="s">
        <v>358</v>
      </c>
      <c r="D25" s="10" t="s">
        <v>40</v>
      </c>
      <c r="E25" s="11"/>
      <c r="F25" s="11"/>
      <c r="G25" s="18"/>
      <c r="I25" s="147" t="str">
        <f t="shared" si="0"/>
        <v>·         Three lines of defence are independent from each other. First line of defence (e.g. Chief Information Security Officer or other equivalent roles) and second line of defence (e.g. Head of TRM or other equivalent roles) are defined and segregated.</v>
      </c>
    </row>
    <row r="26" spans="1:9" ht="28.5" thickBot="1">
      <c r="A26" s="342"/>
      <c r="B26" s="350"/>
      <c r="C26" s="165" t="s">
        <v>103</v>
      </c>
      <c r="D26" s="10" t="s">
        <v>40</v>
      </c>
      <c r="E26" s="11"/>
      <c r="F26" s="11"/>
      <c r="G26" s="11"/>
      <c r="I26" s="147" t="str">
        <f t="shared" si="0"/>
        <v>·         The cybersecurity function has a clear reporting line that does not present a conflict of interest concern.</v>
      </c>
    </row>
    <row r="27" spans="1:9" ht="43" thickTop="1" thickBot="1">
      <c r="A27" s="352"/>
      <c r="B27" s="156" t="s">
        <v>285</v>
      </c>
      <c r="C27" s="158" t="s">
        <v>104</v>
      </c>
      <c r="D27" s="10" t="s">
        <v>40</v>
      </c>
      <c r="E27" s="13"/>
      <c r="F27" s="13"/>
      <c r="G27" s="13"/>
      <c r="I27" s="147" t="str">
        <f t="shared" si="0"/>
        <v>·         Benchmarks or target performance metrics are established that show improvements or regressions in the security posture over time.</v>
      </c>
    </row>
    <row r="28" spans="1:9" ht="16.5" thickTop="1" thickBot="1">
      <c r="A28" s="153">
        <v>1.4</v>
      </c>
      <c r="B28" s="356" t="s">
        <v>57</v>
      </c>
      <c r="C28" s="356"/>
      <c r="D28" s="163"/>
      <c r="E28" s="163"/>
      <c r="F28" s="179"/>
      <c r="G28" s="193"/>
      <c r="I28" s="147" t="str">
        <f>TRIM(B28)</f>
        <v>Audit</v>
      </c>
    </row>
    <row r="29" spans="1:9" ht="70.5" thickTop="1">
      <c r="A29" s="343" t="s">
        <v>8</v>
      </c>
      <c r="B29" s="354"/>
      <c r="C29" s="155" t="s">
        <v>105</v>
      </c>
      <c r="D29" s="10" t="s">
        <v>40</v>
      </c>
      <c r="E29" s="11"/>
      <c r="F29" s="11"/>
      <c r="G29" s="11"/>
      <c r="I29" s="147" t="str">
        <f t="shared" ref="I29:I44" si="1">TRIM(C29)</f>
        <v>·         The audit function evaluates policies, procedures, and controls for significant cyber risks and control issues using a risk-based approach associated with operations and threat intelligence collection, including cyber risks of new products, emerging technologies, and information systems.</v>
      </c>
    </row>
    <row r="30" spans="1:9" ht="84.5" thickBot="1">
      <c r="A30" s="342"/>
      <c r="B30" s="355"/>
      <c r="C30" s="167" t="s">
        <v>359</v>
      </c>
      <c r="D30" s="12" t="s">
        <v>40</v>
      </c>
      <c r="E30" s="13"/>
      <c r="F30" s="13"/>
      <c r="G30" s="13"/>
      <c r="I30" s="147" t="str">
        <f t="shared" si="1"/>
        <v>·         An audit is performed regularly to provide the Board of Directors and Senior Management with an independent and objective opinion of the adequacy and effectiveness of the insurer’s cyber risk management, governance, and controls relative to its existing and emerging cyber risks and threats.</v>
      </c>
    </row>
    <row r="31" spans="1:9" ht="107.5" thickTop="1" thickBot="1">
      <c r="A31" s="168" t="s">
        <v>10</v>
      </c>
      <c r="B31" s="169"/>
      <c r="C31" s="167" t="s">
        <v>360</v>
      </c>
      <c r="D31" s="12" t="s">
        <v>40</v>
      </c>
      <c r="E31" s="13"/>
      <c r="F31" s="13"/>
      <c r="G31" s="13"/>
      <c r="I31" s="147" t="str">
        <f t="shared" si="1"/>
        <v>·        The frequency of audits is commensurate with the criticality of and risk posed by the insurer’s assets, functions, systems, and processes.</v>
      </c>
    </row>
    <row r="32" spans="1:9" ht="56.5" thickTop="1">
      <c r="A32" s="343" t="s">
        <v>9</v>
      </c>
      <c r="B32" s="354"/>
      <c r="C32" s="155" t="s">
        <v>361</v>
      </c>
      <c r="D32" s="10" t="s">
        <v>40</v>
      </c>
      <c r="E32" s="11"/>
      <c r="F32" s="11"/>
      <c r="G32" s="11"/>
      <c r="I32" s="147" t="str">
        <f t="shared" si="1"/>
        <v>·         A formal process is in place to update the audit function’s planning (including scoping and testing program) in response to changes in the insurer’s inherent cyber risk profile.</v>
      </c>
    </row>
    <row r="33" spans="1:9" ht="40" customHeight="1" thickBot="1">
      <c r="A33" s="342"/>
      <c r="B33" s="355"/>
      <c r="C33" s="165" t="s">
        <v>287</v>
      </c>
      <c r="D33" s="10" t="s">
        <v>40</v>
      </c>
      <c r="E33" s="11"/>
      <c r="F33" s="11"/>
      <c r="G33" s="13"/>
      <c r="I33" s="147" t="str">
        <f t="shared" si="1"/>
        <v>·         The audit function regularly reviews management’s cyber risk appetite statement.</v>
      </c>
    </row>
    <row r="34" spans="1:9" ht="16.5" thickTop="1" thickBot="1">
      <c r="A34" s="153">
        <v>1.5</v>
      </c>
      <c r="B34" s="353" t="s">
        <v>58</v>
      </c>
      <c r="C34" s="353"/>
      <c r="D34" s="166"/>
      <c r="E34" s="166"/>
      <c r="F34" s="179"/>
      <c r="G34" s="193"/>
      <c r="I34" s="147" t="str">
        <f>TRIM(B34)</f>
        <v>Staffing and training</v>
      </c>
    </row>
    <row r="35" spans="1:9" ht="28.5" customHeight="1" thickTop="1">
      <c r="A35" s="343" t="s">
        <v>8</v>
      </c>
      <c r="B35" s="351" t="s">
        <v>65</v>
      </c>
      <c r="C35" s="155" t="s">
        <v>106</v>
      </c>
      <c r="D35" s="10" t="s">
        <v>40</v>
      </c>
      <c r="E35" s="11"/>
      <c r="F35" s="11"/>
      <c r="G35" s="11"/>
      <c r="I35" s="147" t="str">
        <f t="shared" si="1"/>
        <v>·         Cybersecurity roles and responsibilities have been identified and defined.</v>
      </c>
    </row>
    <row r="36" spans="1:9" ht="42.5" thickBot="1">
      <c r="A36" s="342"/>
      <c r="B36" s="351"/>
      <c r="C36" s="155" t="s">
        <v>362</v>
      </c>
      <c r="D36" s="10" t="s">
        <v>40</v>
      </c>
      <c r="E36" s="11"/>
      <c r="F36" s="11"/>
      <c r="G36" s="11"/>
      <c r="I36" s="147" t="str">
        <f t="shared" si="1"/>
        <v>·         Staff with cybersecurity responsibilities have the requisite qualifications to conduct the necessary tasks associated with the position.</v>
      </c>
    </row>
    <row r="37" spans="1:9" ht="57" thickTop="1" thickBot="1">
      <c r="A37" s="342"/>
      <c r="B37" s="162" t="s">
        <v>66</v>
      </c>
      <c r="C37" s="155" t="s">
        <v>107</v>
      </c>
      <c r="D37" s="10" t="s">
        <v>40</v>
      </c>
      <c r="E37" s="13"/>
      <c r="F37" s="13"/>
      <c r="G37" s="13"/>
      <c r="I37" s="147" t="str">
        <f t="shared" si="1"/>
        <v>·         Regular (at least annual) cybersecurity training and skills development is provided to cover the latest cyber trends, cyber threats, emerging issues, and cyber incident response.</v>
      </c>
    </row>
    <row r="38" spans="1:9" ht="57" customHeight="1" thickTop="1">
      <c r="A38" s="343" t="s">
        <v>10</v>
      </c>
      <c r="B38" s="349" t="s">
        <v>66</v>
      </c>
      <c r="C38" s="164" t="s">
        <v>67</v>
      </c>
      <c r="D38" s="47" t="s">
        <v>40</v>
      </c>
      <c r="E38" s="11"/>
      <c r="F38" s="11"/>
      <c r="G38" s="11"/>
      <c r="I38" s="147" t="str">
        <f t="shared" si="1"/>
        <v>·         A continuing training and skill development programme for cybersecurity staff is in place.</v>
      </c>
    </row>
    <row r="39" spans="1:9" ht="63.5" customHeight="1" thickBot="1">
      <c r="A39" s="342"/>
      <c r="B39" s="350"/>
      <c r="C39" s="158" t="s">
        <v>108</v>
      </c>
      <c r="D39" s="12" t="s">
        <v>40</v>
      </c>
      <c r="E39" s="13"/>
      <c r="F39" s="13"/>
      <c r="G39" s="13"/>
      <c r="I39" s="147" t="str">
        <f t="shared" si="1"/>
        <v>·         Management ensures that adequate cybersecurity training is provided to relevant staff at a level appropriate to their job responsibilities.</v>
      </c>
    </row>
    <row r="40" spans="1:9" ht="42.5" customHeight="1" thickTop="1" thickBot="1">
      <c r="A40" s="343" t="s">
        <v>9</v>
      </c>
      <c r="B40" s="170" t="s">
        <v>65</v>
      </c>
      <c r="C40" s="155" t="s">
        <v>288</v>
      </c>
      <c r="D40" s="10" t="s">
        <v>40</v>
      </c>
      <c r="E40" s="11"/>
      <c r="F40" s="11"/>
      <c r="G40" s="11"/>
      <c r="I40" s="147" t="str">
        <f t="shared" si="1"/>
        <v>·         Audits or management reviews are done to identify gaps in existing security capabilities and expertise.</v>
      </c>
    </row>
    <row r="41" spans="1:9" ht="56.5" thickTop="1">
      <c r="A41" s="342"/>
      <c r="B41" s="349" t="s">
        <v>66</v>
      </c>
      <c r="C41" s="155" t="s">
        <v>109</v>
      </c>
      <c r="D41" s="10" t="s">
        <v>40</v>
      </c>
      <c r="E41" s="11"/>
      <c r="F41" s="11"/>
      <c r="G41" s="11"/>
      <c r="I41" s="147" t="str">
        <f t="shared" si="1"/>
        <v>·         Management ensures that role-based security training is provided to users for a defined period, such as when there are changes to privileged access rights or critical business information systems.</v>
      </c>
    </row>
    <row r="42" spans="1:9" ht="70">
      <c r="A42" s="342"/>
      <c r="B42" s="351"/>
      <c r="C42" s="155" t="s">
        <v>363</v>
      </c>
      <c r="D42" s="10" t="s">
        <v>40</v>
      </c>
      <c r="E42" s="11"/>
      <c r="F42" s="11"/>
      <c r="G42" s="11"/>
      <c r="I42" s="147" t="str">
        <f t="shared" si="1"/>
        <v>·         The Board and Senior Management are provided with appropriate levels of cybersecurity training by subject matter experts that addresses issues of how complex products, services, and lines of business may affect the insurer’s cyber risk.</v>
      </c>
    </row>
    <row r="43" spans="1:9" ht="56.5" thickBot="1">
      <c r="A43" s="352"/>
      <c r="B43" s="350"/>
      <c r="C43" s="155" t="s">
        <v>110</v>
      </c>
      <c r="D43" s="10" t="s">
        <v>40</v>
      </c>
      <c r="E43" s="11"/>
      <c r="F43" s="11"/>
      <c r="G43" s="11"/>
      <c r="I43" s="147" t="str">
        <f t="shared" si="1"/>
        <v>·       Regular (at least annual) cybersecurity training and skill development programmes include practical exercises (e.g. social engineering, table-top, or cyber range exercises) to reinforce training objectives.</v>
      </c>
    </row>
    <row r="44" spans="1:9" ht="15" thickTop="1">
      <c r="A44" s="171"/>
      <c r="B44" s="172"/>
      <c r="C44" s="173"/>
      <c r="D44" s="148"/>
      <c r="E44" s="149"/>
      <c r="F44" s="149"/>
      <c r="G44" s="149"/>
      <c r="I44" s="147" t="str">
        <f t="shared" si="1"/>
        <v/>
      </c>
    </row>
  </sheetData>
  <sheetProtection sheet="1"/>
  <mergeCells count="32">
    <mergeCell ref="B35:B36"/>
    <mergeCell ref="B34:C34"/>
    <mergeCell ref="B38:B39"/>
    <mergeCell ref="B41:B43"/>
    <mergeCell ref="B11:B12"/>
    <mergeCell ref="B29:B30"/>
    <mergeCell ref="B16:B17"/>
    <mergeCell ref="B32:B33"/>
    <mergeCell ref="B14:C14"/>
    <mergeCell ref="B21:C21"/>
    <mergeCell ref="B28:C28"/>
    <mergeCell ref="B22:B23"/>
    <mergeCell ref="B25:B26"/>
    <mergeCell ref="A35:A37"/>
    <mergeCell ref="A38:A39"/>
    <mergeCell ref="A40:A43"/>
    <mergeCell ref="A11:A13"/>
    <mergeCell ref="A19:A20"/>
    <mergeCell ref="A22:A24"/>
    <mergeCell ref="A25:A27"/>
    <mergeCell ref="A29:A30"/>
    <mergeCell ref="A32:A33"/>
    <mergeCell ref="A15:A17"/>
    <mergeCell ref="D1:E1"/>
    <mergeCell ref="F1:G1"/>
    <mergeCell ref="A4:A6"/>
    <mergeCell ref="A7:A10"/>
    <mergeCell ref="C1:C2"/>
    <mergeCell ref="B1:B2"/>
    <mergeCell ref="B3:C3"/>
    <mergeCell ref="B4:B5"/>
    <mergeCell ref="B7:B10"/>
  </mergeCells>
  <phoneticPr fontId="6" type="noConversion"/>
  <conditionalFormatting sqref="E4:E82">
    <cfRule type="expression" dxfId="20" priority="1">
      <formula>OR(D4="N",D4="[   ]")</formula>
    </cfRule>
  </conditionalFormatting>
  <conditionalFormatting sqref="F4:F43">
    <cfRule type="expression" dxfId="19" priority="3">
      <formula>OR(D4="Y",D4="AC",D4="RA",D4="NA",D4="[   ]")</formula>
    </cfRule>
  </conditionalFormatting>
  <conditionalFormatting sqref="G4:G43">
    <cfRule type="expression" dxfId="18" priority="2">
      <formula>OR(D4="Y",D4="AC",D4="RA",D4="NA",D4="[   ]")</formula>
    </cfRule>
  </conditionalFormatting>
  <dataValidations count="1">
    <dataValidation type="list" allowBlank="1" showInputMessage="1" showErrorMessage="1" sqref="D4:D13 D29:D33 D35:D43 D15:D20 D22:D27" xr:uid="{00000000-0002-0000-0200-000000000000}">
      <formula1>"Y, N, AC, RA, NA"</formula1>
    </dataValidation>
  </dataValidations>
  <pageMargins left="0.70866141732283472" right="0.70866141732283472" top="0.74803149606299213" bottom="0.74803149606299213" header="0.31496062992125984" footer="0.31496062992125984"/>
  <pageSetup paperSize="9" scale="54" fitToWidth="0" fitToHeight="4" orientation="portrait" r:id="rId1"/>
  <headerFooter>
    <oddHeader>&amp;LC-RAF&amp;R&amp;F</oddHeader>
    <oddFooter>&amp;C&amp;P&amp;R&amp;A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21"/>
  <sheetViews>
    <sheetView zoomScaleNormal="100" workbookViewId="0">
      <pane xSplit="3" ySplit="2" topLeftCell="D3" activePane="bottomRight" state="frozen"/>
      <selection pane="topRight" activeCell="C1" sqref="C1"/>
      <selection pane="bottomLeft" activeCell="A3" sqref="A3"/>
      <selection pane="bottomRight" activeCell="E4" sqref="E4"/>
    </sheetView>
  </sheetViews>
  <sheetFormatPr defaultColWidth="9.1796875" defaultRowHeight="14.5"/>
  <cols>
    <col min="1" max="1" width="12.453125" customWidth="1"/>
    <col min="2" max="2" width="28.453125" style="189" customWidth="1"/>
    <col min="3" max="3" width="49" customWidth="1"/>
    <col min="4" max="4" width="8.54296875" style="147" customWidth="1"/>
    <col min="5" max="7" width="44.81640625" style="183" customWidth="1"/>
    <col min="8" max="8" width="9.1796875" style="147"/>
    <col min="9" max="9" width="12.1796875" style="147" hidden="1" customWidth="1"/>
    <col min="10" max="16384" width="9.1796875" style="147"/>
  </cols>
  <sheetData>
    <row r="1" spans="1:9" s="146" customFormat="1" ht="16.5" thickTop="1" thickBot="1">
      <c r="A1" s="151"/>
      <c r="B1" s="346" t="s">
        <v>332</v>
      </c>
      <c r="C1" s="341" t="s">
        <v>3</v>
      </c>
      <c r="D1" s="340" t="s">
        <v>41</v>
      </c>
      <c r="E1" s="341"/>
      <c r="F1" s="340" t="s">
        <v>185</v>
      </c>
      <c r="G1" s="341"/>
    </row>
    <row r="2" spans="1:9" s="146" customFormat="1" ht="32" thickTop="1" thickBot="1">
      <c r="A2" s="152"/>
      <c r="B2" s="347"/>
      <c r="C2" s="360"/>
      <c r="D2" s="176" t="s">
        <v>42</v>
      </c>
      <c r="E2" s="177" t="s">
        <v>43</v>
      </c>
      <c r="F2" s="176" t="s">
        <v>100</v>
      </c>
      <c r="G2" s="178" t="s">
        <v>99</v>
      </c>
    </row>
    <row r="3" spans="1:9" s="181" customFormat="1" ht="16.5" thickTop="1" thickBot="1">
      <c r="A3" s="184">
        <v>2.1</v>
      </c>
      <c r="B3" s="361" t="s">
        <v>112</v>
      </c>
      <c r="C3" s="361"/>
      <c r="D3" s="185"/>
      <c r="E3" s="190"/>
      <c r="F3" s="190"/>
      <c r="G3" s="191"/>
      <c r="I3" s="181" t="str">
        <f>TRIM(B3)</f>
        <v>IT asset management</v>
      </c>
    </row>
    <row r="4" spans="1:9" ht="56.5" thickTop="1">
      <c r="A4" s="358" t="s">
        <v>8</v>
      </c>
      <c r="B4" s="364"/>
      <c r="C4" s="164" t="s">
        <v>364</v>
      </c>
      <c r="D4" s="10" t="s">
        <v>40</v>
      </c>
      <c r="E4" s="11"/>
      <c r="F4" s="11"/>
      <c r="G4" s="18"/>
      <c r="I4" s="147" t="str">
        <f t="shared" ref="I4:I14" si="0">TRIM(C4)</f>
        <v>·         An inventory of the insurer’s IT assets, including hardware, software, data, and systems hosted internally and externally, is maintained to facilitate assessment of whether appropriate cybersecurity safeguards are in place.</v>
      </c>
    </row>
    <row r="5" spans="1:9" ht="28">
      <c r="A5" s="359"/>
      <c r="B5" s="365"/>
      <c r="C5" s="155" t="s">
        <v>290</v>
      </c>
      <c r="D5" s="10" t="s">
        <v>40</v>
      </c>
      <c r="E5" s="24"/>
      <c r="F5" s="24"/>
      <c r="G5" s="24"/>
      <c r="I5" s="147" t="str">
        <f t="shared" si="0"/>
        <v>·         Management assign accountability for maintaining an inventory of the IT assets.</v>
      </c>
    </row>
    <row r="6" spans="1:9" ht="42.5" thickBot="1">
      <c r="A6" s="359"/>
      <c r="B6" s="365"/>
      <c r="C6" s="155" t="s">
        <v>111</v>
      </c>
      <c r="D6" s="10" t="s">
        <v>40</v>
      </c>
      <c r="E6" s="25"/>
      <c r="F6" s="24"/>
      <c r="G6" s="25"/>
      <c r="I6" s="147" t="str">
        <f t="shared" si="0"/>
        <v>·         The IT asset inventory and the identification of critical IT assets is reviewed at least annually to address new, relocated, re-purposed, and sunset IT assets.</v>
      </c>
    </row>
    <row r="7" spans="1:9" ht="84.5" thickTop="1">
      <c r="A7" s="358" t="s">
        <v>10</v>
      </c>
      <c r="B7" s="364"/>
      <c r="C7" s="164" t="s">
        <v>365</v>
      </c>
      <c r="D7" s="47" t="s">
        <v>40</v>
      </c>
      <c r="E7" s="22"/>
      <c r="F7" s="61"/>
      <c r="G7" s="24"/>
      <c r="I7" s="147" t="str">
        <f t="shared" si="0"/>
        <v>·         IT assets are prioritised for cybersecurity protection based on their data classification and business value and are at the level of granularity deemed necessary by the insurer’s own assessment for tracking and reporting critical assets, regardless of whether they are new, relocated, re-purposed, or sunset IT assets.</v>
      </c>
    </row>
    <row r="8" spans="1:9" ht="42.5" thickBot="1">
      <c r="A8" s="359"/>
      <c r="B8" s="365"/>
      <c r="C8" s="155" t="s">
        <v>113</v>
      </c>
      <c r="D8" s="10" t="s">
        <v>40</v>
      </c>
      <c r="E8" s="22"/>
      <c r="F8" s="24"/>
      <c r="G8" s="24"/>
      <c r="I8" s="147" t="str">
        <f t="shared" si="0"/>
        <v>·         A process is in place to proactively manage systems when they approach their end-of-life phase (e.g. replacement) to limit cybersecurity risks.</v>
      </c>
    </row>
    <row r="9" spans="1:9" ht="16.5" thickTop="1" thickBot="1">
      <c r="A9" s="186">
        <v>2.2000000000000002</v>
      </c>
      <c r="B9" s="363" t="s">
        <v>114</v>
      </c>
      <c r="C9" s="363"/>
      <c r="D9" s="187"/>
      <c r="E9" s="187"/>
      <c r="F9" s="190"/>
      <c r="G9" s="192"/>
      <c r="I9" s="147" t="str">
        <f>TRIM(B9)</f>
        <v>Cyber risk identification, assessment, treatment, and monitoring</v>
      </c>
    </row>
    <row r="10" spans="1:9" ht="42.5" thickTop="1">
      <c r="A10" s="366" t="s">
        <v>8</v>
      </c>
      <c r="B10" s="349" t="s">
        <v>115</v>
      </c>
      <c r="C10" s="155" t="s">
        <v>118</v>
      </c>
      <c r="D10" s="10" t="s">
        <v>40</v>
      </c>
      <c r="E10" s="22"/>
      <c r="F10" s="22"/>
      <c r="G10" s="22"/>
      <c r="I10" s="147" t="str">
        <f t="shared" si="0"/>
        <v>·         A risk owner is accountable for ensuring that proper risk treatment measures are implemented and enforced.</v>
      </c>
    </row>
    <row r="11" spans="1:9" ht="42.5" thickBot="1">
      <c r="A11" s="362"/>
      <c r="B11" s="350"/>
      <c r="C11" s="155" t="s">
        <v>366</v>
      </c>
      <c r="D11" s="10" t="s">
        <v>40</v>
      </c>
      <c r="E11" s="22"/>
      <c r="F11" s="22"/>
      <c r="G11" s="22"/>
    </row>
    <row r="12" spans="1:9" ht="43" thickTop="1" thickBot="1">
      <c r="A12" s="367"/>
      <c r="B12" s="160" t="s">
        <v>116</v>
      </c>
      <c r="C12" s="155" t="s">
        <v>70</v>
      </c>
      <c r="D12" s="10" t="s">
        <v>40</v>
      </c>
      <c r="E12" s="23"/>
      <c r="F12" s="23"/>
      <c r="G12" s="22"/>
    </row>
    <row r="13" spans="1:9" ht="62.5" customHeight="1" thickTop="1" thickBot="1">
      <c r="A13" s="362" t="s">
        <v>10</v>
      </c>
      <c r="B13" s="162" t="s">
        <v>291</v>
      </c>
      <c r="C13" s="164" t="s">
        <v>367</v>
      </c>
      <c r="D13" s="47" t="s">
        <v>40</v>
      </c>
      <c r="E13" s="22"/>
      <c r="F13" s="22"/>
      <c r="G13" s="62"/>
      <c r="I13" s="147" t="str">
        <f t="shared" si="0"/>
        <v>·         For each type of risk identified, there are risk mitigation and control strategies consistent with the value of the information assets and the insurer’s level of acceptable risk tolerance.</v>
      </c>
    </row>
    <row r="14" spans="1:9" ht="65" customHeight="1" thickTop="1" thickBot="1">
      <c r="A14" s="362"/>
      <c r="B14" s="162" t="s">
        <v>117</v>
      </c>
      <c r="C14" s="155" t="s">
        <v>292</v>
      </c>
      <c r="D14" s="10" t="s">
        <v>40</v>
      </c>
      <c r="E14" s="23"/>
      <c r="F14" s="22"/>
      <c r="G14" s="22"/>
      <c r="I14" s="147" t="str">
        <f t="shared" si="0"/>
        <v>·         A risk register is maintained to facilitate monitoring and reporting of identified risks and regularly reviewed to evaluate the effectiveness of the controls implemented to minimise risk exposure.</v>
      </c>
    </row>
    <row r="15" spans="1:9" ht="42.5" thickTop="1">
      <c r="A15" s="366" t="s">
        <v>9</v>
      </c>
      <c r="B15" s="349" t="s">
        <v>116</v>
      </c>
      <c r="C15" s="164" t="s">
        <v>119</v>
      </c>
      <c r="D15" s="60" t="s">
        <v>40</v>
      </c>
      <c r="E15" s="22"/>
      <c r="F15" s="62"/>
      <c r="G15" s="62"/>
      <c r="I15" s="147" t="str">
        <f t="shared" ref="I15:I16" si="1">TRIM(C15)</f>
        <v>·         The focus of the risk assessment has expanded beyond customer information to address all information assets (such as internal information).</v>
      </c>
    </row>
    <row r="16" spans="1:9" ht="42.5" thickBot="1">
      <c r="A16" s="362"/>
      <c r="B16" s="350"/>
      <c r="C16" s="155" t="s">
        <v>293</v>
      </c>
      <c r="D16" s="14" t="s">
        <v>40</v>
      </c>
      <c r="E16" s="22"/>
      <c r="F16" s="22"/>
      <c r="G16" s="22"/>
      <c r="I16" s="147" t="str">
        <f t="shared" si="1"/>
        <v>·         The risk assessment includes consideration of the risk of using end-of-life (“EOL”) software and hardware components.</v>
      </c>
    </row>
    <row r="17" spans="1:9" ht="42.5" thickTop="1">
      <c r="A17" s="362"/>
      <c r="B17" s="349" t="s">
        <v>291</v>
      </c>
      <c r="C17" s="155" t="s">
        <v>120</v>
      </c>
      <c r="D17" s="14" t="s">
        <v>40</v>
      </c>
      <c r="E17" s="22"/>
      <c r="F17" s="22"/>
      <c r="G17" s="22"/>
    </row>
    <row r="18" spans="1:9" ht="42">
      <c r="A18" s="362"/>
      <c r="B18" s="351"/>
      <c r="C18" s="155" t="s">
        <v>368</v>
      </c>
      <c r="D18" s="14" t="s">
        <v>40</v>
      </c>
      <c r="E18" s="22"/>
      <c r="F18" s="22"/>
      <c r="G18" s="22"/>
    </row>
    <row r="19" spans="1:9" ht="42.5" thickBot="1">
      <c r="A19" s="362"/>
      <c r="B19" s="350"/>
      <c r="C19" s="155" t="s">
        <v>121</v>
      </c>
      <c r="D19" s="14" t="s">
        <v>40</v>
      </c>
      <c r="E19" s="22"/>
      <c r="F19" s="22"/>
      <c r="G19" s="22"/>
    </row>
    <row r="20" spans="1:9" ht="43" thickTop="1" thickBot="1">
      <c r="A20" s="367"/>
      <c r="B20" s="156" t="s">
        <v>117</v>
      </c>
      <c r="C20" s="158" t="s">
        <v>122</v>
      </c>
      <c r="D20" s="15" t="s">
        <v>40</v>
      </c>
      <c r="E20" s="23"/>
      <c r="F20" s="23"/>
      <c r="G20" s="23"/>
      <c r="I20" s="147" t="str">
        <f t="shared" ref="I20" si="2">TRIM(C20)</f>
        <v>·         Risk metrics have been developed to highlight assets with the highest risk exposure and evaluate the effectiveness of mitigating controls.</v>
      </c>
    </row>
    <row r="21" spans="1:9" ht="15" thickTop="1">
      <c r="A21" s="173"/>
      <c r="B21" s="188"/>
      <c r="C21" s="173"/>
      <c r="D21" s="148"/>
      <c r="E21" s="182"/>
      <c r="F21" s="182"/>
      <c r="G21" s="182"/>
    </row>
  </sheetData>
  <sheetProtection sheet="1"/>
  <mergeCells count="16">
    <mergeCell ref="A13:A14"/>
    <mergeCell ref="B9:C9"/>
    <mergeCell ref="B4:B6"/>
    <mergeCell ref="B7:B8"/>
    <mergeCell ref="A15:A20"/>
    <mergeCell ref="A7:A8"/>
    <mergeCell ref="A10:A12"/>
    <mergeCell ref="B10:B11"/>
    <mergeCell ref="B17:B19"/>
    <mergeCell ref="B15:B16"/>
    <mergeCell ref="D1:E1"/>
    <mergeCell ref="F1:G1"/>
    <mergeCell ref="A4:A6"/>
    <mergeCell ref="C1:C2"/>
    <mergeCell ref="B1:B2"/>
    <mergeCell ref="B3:C3"/>
  </mergeCells>
  <phoneticPr fontId="6" type="noConversion"/>
  <conditionalFormatting sqref="E4:E142">
    <cfRule type="expression" dxfId="17" priority="1">
      <formula>OR(D4="N",D4="[   ]")</formula>
    </cfRule>
  </conditionalFormatting>
  <conditionalFormatting sqref="F4:F20">
    <cfRule type="expression" dxfId="16" priority="3">
      <formula>OR(D4="Y",D4="AC",D4="RA",D4="NA",D4="[   ]")</formula>
    </cfRule>
  </conditionalFormatting>
  <conditionalFormatting sqref="G4:G20">
    <cfRule type="expression" dxfId="15" priority="2">
      <formula>OR(D4="Y",D4="AC",D4="RA",D4="NA",D4="[   ]")</formula>
    </cfRule>
  </conditionalFormatting>
  <dataValidations count="1">
    <dataValidation type="list" allowBlank="1" showInputMessage="1" showErrorMessage="1" sqref="D10:D20 D4:D8" xr:uid="{00000000-0002-0000-0300-000000000000}">
      <formula1>"Y, N, AC, RA, NA"</formula1>
    </dataValidation>
  </dataValidations>
  <pageMargins left="0.70866141732283472" right="0.70866141732283472" top="0.74803149606299213" bottom="0.74803149606299213" header="0.31496062992125984" footer="0.31496062992125984"/>
  <pageSetup paperSize="9" scale="48" fitToHeight="0" orientation="landscape" r:id="rId1"/>
  <headerFooter>
    <oddHeader>&amp;LC-RAF&amp;R&amp;F</oddHeader>
    <oddFooter>&amp;C&amp;P&amp;R&amp;A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I327"/>
  <sheetViews>
    <sheetView zoomScaleNormal="100" workbookViewId="0">
      <pane xSplit="3" ySplit="2" topLeftCell="D3" activePane="bottomRight" state="frozen"/>
      <selection pane="topRight" activeCell="C1" sqref="C1"/>
      <selection pane="bottomLeft" activeCell="A3" sqref="A3"/>
      <selection pane="bottomRight" activeCell="E4" sqref="E4"/>
    </sheetView>
  </sheetViews>
  <sheetFormatPr defaultColWidth="9.1796875" defaultRowHeight="26"/>
  <cols>
    <col min="1" max="1" width="12.453125" style="208" customWidth="1"/>
    <col min="2" max="2" width="28.453125" style="175" customWidth="1"/>
    <col min="3" max="3" width="49" customWidth="1"/>
    <col min="4" max="4" width="8.54296875" style="147" customWidth="1"/>
    <col min="5" max="7" width="44.81640625" style="195" customWidth="1"/>
    <col min="8" max="8" width="9.1796875" style="147"/>
    <col min="9" max="9" width="0" style="147" hidden="1" customWidth="1"/>
    <col min="10" max="16384" width="9.1796875" style="147"/>
  </cols>
  <sheetData>
    <row r="1" spans="1:9" s="146" customFormat="1" ht="16.5" thickTop="1" thickBot="1">
      <c r="A1" s="151"/>
      <c r="B1" s="346" t="s">
        <v>332</v>
      </c>
      <c r="C1" s="341" t="s">
        <v>3</v>
      </c>
      <c r="D1" s="340" t="s">
        <v>41</v>
      </c>
      <c r="E1" s="341"/>
      <c r="F1" s="340" t="s">
        <v>185</v>
      </c>
      <c r="G1" s="341"/>
    </row>
    <row r="2" spans="1:9" s="146" customFormat="1" ht="32" thickTop="1" thickBot="1">
      <c r="A2" s="152"/>
      <c r="B2" s="347"/>
      <c r="C2" s="360"/>
      <c r="D2" s="176" t="s">
        <v>42</v>
      </c>
      <c r="E2" s="177" t="s">
        <v>43</v>
      </c>
      <c r="F2" s="176" t="s">
        <v>100</v>
      </c>
      <c r="G2" s="178" t="s">
        <v>99</v>
      </c>
    </row>
    <row r="3" spans="1:9" s="181" customFormat="1" ht="16.5" thickTop="1" thickBot="1">
      <c r="A3" s="153">
        <v>3.1</v>
      </c>
      <c r="B3" s="353" t="s">
        <v>123</v>
      </c>
      <c r="C3" s="353"/>
      <c r="D3" s="166"/>
      <c r="E3" s="209"/>
      <c r="F3" s="209"/>
      <c r="G3" s="210"/>
    </row>
    <row r="4" spans="1:9" ht="28.5" thickTop="1">
      <c r="A4" s="342" t="s">
        <v>8</v>
      </c>
      <c r="B4" s="370" t="s">
        <v>124</v>
      </c>
      <c r="C4" s="196" t="s">
        <v>264</v>
      </c>
      <c r="D4" s="10" t="s">
        <v>40</v>
      </c>
      <c r="E4" s="11"/>
      <c r="F4" s="11"/>
      <c r="G4" s="18"/>
      <c r="I4" s="147" t="str">
        <f t="shared" ref="I4:I34" si="0">TRIM(C4)</f>
        <v>·        Identification and authentication are required to manage the access to systems, applications, and devices.</v>
      </c>
    </row>
    <row r="5" spans="1:9" ht="42">
      <c r="A5" s="342"/>
      <c r="B5" s="370"/>
      <c r="C5" s="196" t="s">
        <v>265</v>
      </c>
      <c r="D5" s="10" t="s">
        <v>40</v>
      </c>
      <c r="E5" s="26"/>
      <c r="F5" s="26"/>
      <c r="G5" s="26"/>
      <c r="I5" s="147" t="str">
        <f t="shared" si="0"/>
        <v>·        Access controls are in place, including minimum password length, password complexity, and limits to password attempts and reuse.</v>
      </c>
    </row>
    <row r="6" spans="1:9" ht="42">
      <c r="A6" s="342"/>
      <c r="B6" s="370"/>
      <c r="C6" s="196" t="s">
        <v>266</v>
      </c>
      <c r="D6" s="10" t="s">
        <v>40</v>
      </c>
      <c r="E6" s="26"/>
      <c r="F6" s="26"/>
      <c r="G6" s="26"/>
      <c r="I6" s="147" t="str">
        <f t="shared" si="0"/>
        <v>·        All physical and logical access is removed timely upon notification of the involuntary or voluntary departure of an employee.</v>
      </c>
    </row>
    <row r="7" spans="1:9" ht="56">
      <c r="A7" s="342"/>
      <c r="B7" s="370"/>
      <c r="C7" s="196" t="s">
        <v>267</v>
      </c>
      <c r="D7" s="10" t="s">
        <v>40</v>
      </c>
      <c r="E7" s="26"/>
      <c r="F7" s="26"/>
      <c r="G7" s="26"/>
      <c r="I7" s="147" t="str">
        <f t="shared" si="0"/>
        <v>·       Changes to physical and logical user access, including those that result from voluntary and involuntary terminations, are submitted to and approved by the appropriate personnel.</v>
      </c>
    </row>
    <row r="8" spans="1:9" ht="42">
      <c r="A8" s="342"/>
      <c r="B8" s="370"/>
      <c r="C8" s="197" t="s">
        <v>125</v>
      </c>
      <c r="D8" s="10" t="s">
        <v>40</v>
      </c>
      <c r="E8" s="26"/>
      <c r="F8" s="26"/>
      <c r="G8" s="26"/>
      <c r="I8" s="147" t="str">
        <f t="shared" si="0"/>
        <v>·         User access reviews are performed periodically for all systems and applications based on the risk exposure to the application or system.</v>
      </c>
    </row>
    <row r="9" spans="1:9" ht="28">
      <c r="A9" s="342"/>
      <c r="B9" s="370"/>
      <c r="C9" s="197" t="s">
        <v>296</v>
      </c>
      <c r="D9" s="10" t="s">
        <v>40</v>
      </c>
      <c r="E9" s="26"/>
      <c r="F9" s="26"/>
      <c r="G9" s="26"/>
      <c r="I9" s="147" t="str">
        <f t="shared" si="0"/>
        <v>·         All passwords should be protected with cryptographic functions in storage and in transit.</v>
      </c>
    </row>
    <row r="10" spans="1:9" ht="42">
      <c r="A10" s="342"/>
      <c r="B10" s="370"/>
      <c r="C10" s="196" t="s">
        <v>297</v>
      </c>
      <c r="D10" s="10" t="s">
        <v>40</v>
      </c>
      <c r="E10" s="26"/>
      <c r="F10" s="26"/>
      <c r="G10" s="26"/>
      <c r="I10" s="147" t="str">
        <f t="shared" si="0"/>
        <v>·         Production and non-production environments are segregated to prevent unauthorized access or changes to information assets.</v>
      </c>
    </row>
    <row r="11" spans="1:9" ht="42">
      <c r="A11" s="342"/>
      <c r="B11" s="370"/>
      <c r="C11" s="196" t="s">
        <v>126</v>
      </c>
      <c r="D11" s="10" t="s">
        <v>40</v>
      </c>
      <c r="E11" s="26"/>
      <c r="F11" s="26"/>
      <c r="G11" s="26"/>
      <c r="I11" s="147" t="str">
        <f t="shared" si="0"/>
        <v>·         Employee access is granted to systems and confidential data based on job responsibilities and the principles of least privilege.</v>
      </c>
    </row>
    <row r="12" spans="1:9" ht="28">
      <c r="A12" s="342"/>
      <c r="B12" s="370"/>
      <c r="C12" s="196" t="s">
        <v>127</v>
      </c>
      <c r="D12" s="10" t="s">
        <v>40</v>
      </c>
      <c r="E12" s="26"/>
      <c r="F12" s="26"/>
      <c r="G12" s="26"/>
      <c r="I12" s="147" t="str">
        <f t="shared" si="0"/>
        <v>·         The principle of separation of duties is in place to restrict employee access to systems and confidential data.</v>
      </c>
    </row>
    <row r="13" spans="1:9" ht="42.5" thickBot="1">
      <c r="A13" s="342"/>
      <c r="B13" s="370"/>
      <c r="C13" s="196" t="s">
        <v>298</v>
      </c>
      <c r="D13" s="10" t="s">
        <v>40</v>
      </c>
      <c r="E13" s="26"/>
      <c r="F13" s="26"/>
      <c r="G13" s="26"/>
      <c r="I13" s="147" t="str">
        <f t="shared" si="0"/>
        <v>·         Customer access to internet-based products or services requires authentication controls (e.g. multi-factor authentication) that are commensurate with the risk.</v>
      </c>
    </row>
    <row r="14" spans="1:9" ht="43" thickTop="1" thickBot="1">
      <c r="A14" s="342"/>
      <c r="B14" s="170" t="s">
        <v>268</v>
      </c>
      <c r="C14" s="197" t="s">
        <v>299</v>
      </c>
      <c r="D14" s="10" t="s">
        <v>40</v>
      </c>
      <c r="E14" s="26"/>
      <c r="F14" s="26"/>
      <c r="G14" s="26"/>
      <c r="I14" s="147" t="str">
        <f t="shared" si="0"/>
        <v>·         Physical security controls are used to prevent unauthorized access to IT hardware and telecommunication systems.</v>
      </c>
    </row>
    <row r="15" spans="1:9" ht="43" thickTop="1" thickBot="1">
      <c r="A15" s="342"/>
      <c r="B15" s="198" t="s">
        <v>269</v>
      </c>
      <c r="C15" s="197" t="s">
        <v>300</v>
      </c>
      <c r="D15" s="10" t="s">
        <v>40</v>
      </c>
      <c r="E15" s="26"/>
      <c r="F15" s="26"/>
      <c r="G15" s="26"/>
      <c r="I15" s="147" t="str">
        <f t="shared" si="0"/>
        <v>·         Remote access by employees, contractors, and third parties uses encrypted connections and multi-factor authentication.</v>
      </c>
    </row>
    <row r="16" spans="1:9" ht="43" thickTop="1" thickBot="1">
      <c r="A16" s="342"/>
      <c r="B16" s="199" t="s">
        <v>270</v>
      </c>
      <c r="C16" s="196" t="s">
        <v>301</v>
      </c>
      <c r="D16" s="10" t="s">
        <v>40</v>
      </c>
      <c r="E16" s="26"/>
      <c r="F16" s="26"/>
      <c r="G16" s="26"/>
    </row>
    <row r="17" spans="1:9" ht="29" thickTop="1" thickBot="1">
      <c r="A17" s="342"/>
      <c r="B17" s="199" t="s">
        <v>271</v>
      </c>
      <c r="C17" s="196" t="s">
        <v>302</v>
      </c>
      <c r="D17" s="10" t="s">
        <v>40</v>
      </c>
      <c r="E17" s="26"/>
      <c r="F17" s="26"/>
      <c r="G17" s="26"/>
    </row>
    <row r="18" spans="1:9" ht="29" thickTop="1" thickBot="1">
      <c r="A18" s="342"/>
      <c r="B18" s="198" t="s">
        <v>272</v>
      </c>
      <c r="C18" s="200" t="s">
        <v>303</v>
      </c>
      <c r="D18" s="10" t="s">
        <v>40</v>
      </c>
      <c r="E18" s="26"/>
      <c r="F18" s="26"/>
      <c r="G18" s="26"/>
    </row>
    <row r="19" spans="1:9" ht="42.5" thickTop="1">
      <c r="A19" s="343" t="s">
        <v>10</v>
      </c>
      <c r="B19" s="351" t="s">
        <v>128</v>
      </c>
      <c r="C19" s="196" t="s">
        <v>273</v>
      </c>
      <c r="D19" s="47" t="s">
        <v>40</v>
      </c>
      <c r="E19" s="18"/>
      <c r="F19" s="18"/>
      <c r="G19" s="18"/>
      <c r="I19" s="147" t="str">
        <f t="shared" ref="I19:I21" si="1">TRIM(C19)</f>
        <v>·         Elevated privileges (e.g. administrator privileges) are limited and tightly controlled (e.g. least privileged basis, and requiring stronger password controls).</v>
      </c>
    </row>
    <row r="20" spans="1:9" ht="28">
      <c r="A20" s="342"/>
      <c r="B20" s="351"/>
      <c r="C20" s="196" t="s">
        <v>274</v>
      </c>
      <c r="D20" s="10" t="s">
        <v>40</v>
      </c>
      <c r="E20" s="26"/>
      <c r="F20" s="26"/>
      <c r="G20" s="26"/>
      <c r="I20" s="147" t="str">
        <f t="shared" si="1"/>
        <v>·        Mechanism should be in place to audit and review the execution of privileged functions.</v>
      </c>
    </row>
    <row r="21" spans="1:9" ht="42.5" thickBot="1">
      <c r="A21" s="342"/>
      <c r="B21" s="351"/>
      <c r="C21" s="197" t="s">
        <v>275</v>
      </c>
      <c r="D21" s="10" t="s">
        <v>40</v>
      </c>
      <c r="E21" s="26"/>
      <c r="F21" s="26"/>
      <c r="G21" s="26"/>
      <c r="I21" s="147" t="str">
        <f t="shared" si="1"/>
        <v>·        Multi-factor authentication (e.g. tokens, digital certificates) is used for employee access to high-risk systems as identified in the cyber risk assessment(s).</v>
      </c>
    </row>
    <row r="22" spans="1:9" ht="29" thickTop="1" thickBot="1">
      <c r="A22" s="342"/>
      <c r="B22" s="170" t="s">
        <v>268</v>
      </c>
      <c r="C22" s="196" t="s">
        <v>304</v>
      </c>
      <c r="D22" s="10" t="s">
        <v>40</v>
      </c>
      <c r="E22" s="26"/>
      <c r="F22" s="26"/>
      <c r="G22" s="26"/>
    </row>
    <row r="23" spans="1:9" ht="42.5" thickTop="1">
      <c r="A23" s="342"/>
      <c r="B23" s="349" t="s">
        <v>270</v>
      </c>
      <c r="C23" s="196" t="s">
        <v>129</v>
      </c>
      <c r="D23" s="10" t="s">
        <v>40</v>
      </c>
      <c r="E23" s="26"/>
      <c r="F23" s="26"/>
      <c r="G23" s="26"/>
    </row>
    <row r="24" spans="1:9" ht="42.5" thickBot="1">
      <c r="A24" s="342"/>
      <c r="B24" s="351"/>
      <c r="C24" s="196" t="s">
        <v>305</v>
      </c>
      <c r="D24" s="10" t="s">
        <v>40</v>
      </c>
      <c r="E24" s="26"/>
      <c r="F24" s="26"/>
      <c r="G24" s="26"/>
    </row>
    <row r="25" spans="1:9" ht="43" thickTop="1" thickBot="1">
      <c r="A25" s="342"/>
      <c r="B25" s="170" t="s">
        <v>271</v>
      </c>
      <c r="C25" s="196" t="s">
        <v>306</v>
      </c>
      <c r="D25" s="10" t="s">
        <v>40</v>
      </c>
      <c r="E25" s="26"/>
      <c r="F25" s="26"/>
      <c r="G25" s="26"/>
    </row>
    <row r="26" spans="1:9" ht="57" thickTop="1" thickBot="1">
      <c r="A26" s="352"/>
      <c r="B26" s="198" t="s">
        <v>272</v>
      </c>
      <c r="C26" s="200" t="s">
        <v>307</v>
      </c>
      <c r="D26" s="12" t="s">
        <v>40</v>
      </c>
      <c r="E26" s="27"/>
      <c r="F26" s="27"/>
      <c r="G26" s="27"/>
      <c r="I26" s="147" t="str">
        <f t="shared" ref="I26" si="2">TRIM(C26)</f>
        <v>·         A cryptographic key management policy and procedures covering key generation, distribution, installation, renewal, revocation, and expiry should be established.</v>
      </c>
    </row>
    <row r="27" spans="1:9" ht="97" customHeight="1" thickTop="1" thickBot="1">
      <c r="A27" s="154" t="s">
        <v>9</v>
      </c>
      <c r="B27" s="157" t="s">
        <v>128</v>
      </c>
      <c r="C27" s="197" t="s">
        <v>308</v>
      </c>
      <c r="D27" s="10" t="s">
        <v>40</v>
      </c>
      <c r="E27" s="26"/>
      <c r="F27" s="26"/>
      <c r="G27" s="26"/>
      <c r="I27" s="147" t="str">
        <f t="shared" ref="I27" si="3">TRIM(C27)</f>
        <v>·        Multi-factor authentication has been implemented for privileged accounts with local and / or network access.</v>
      </c>
    </row>
    <row r="28" spans="1:9" ht="16.5" thickTop="1" thickBot="1">
      <c r="A28" s="153">
        <v>3.2</v>
      </c>
      <c r="B28" s="356" t="s">
        <v>130</v>
      </c>
      <c r="C28" s="356"/>
      <c r="D28" s="163"/>
      <c r="E28" s="163"/>
      <c r="F28" s="211"/>
      <c r="G28" s="212"/>
      <c r="I28" s="147" t="str">
        <f>TRIM(B28)</f>
        <v>Infrastructure protection control</v>
      </c>
    </row>
    <row r="29" spans="1:9" ht="28.5" thickTop="1">
      <c r="A29" s="342" t="s">
        <v>8</v>
      </c>
      <c r="B29" s="349" t="s">
        <v>131</v>
      </c>
      <c r="C29" s="196" t="s">
        <v>369</v>
      </c>
      <c r="D29" s="10" t="s">
        <v>40</v>
      </c>
      <c r="E29" s="26"/>
      <c r="F29" s="26"/>
      <c r="G29" s="26"/>
      <c r="I29" s="147" t="str">
        <f t="shared" si="0"/>
        <v>·         Network perimeter defense tools (e.g. border router and firewall) are used.</v>
      </c>
    </row>
    <row r="30" spans="1:9" ht="28">
      <c r="A30" s="342"/>
      <c r="B30" s="351"/>
      <c r="C30" s="196" t="s">
        <v>132</v>
      </c>
      <c r="D30" s="10" t="s">
        <v>40</v>
      </c>
      <c r="E30" s="26"/>
      <c r="F30" s="26"/>
      <c r="G30" s="26"/>
      <c r="I30" s="147" t="str">
        <f t="shared" si="0"/>
        <v>·         Based on a risk-based approach, all network ports of high risks are monitored on an on-going basis.</v>
      </c>
    </row>
    <row r="31" spans="1:9" ht="42">
      <c r="A31" s="342"/>
      <c r="B31" s="351"/>
      <c r="C31" s="197" t="s">
        <v>310</v>
      </c>
      <c r="D31" s="10" t="s">
        <v>40</v>
      </c>
      <c r="E31" s="26"/>
      <c r="F31" s="26"/>
      <c r="G31" s="26"/>
      <c r="I31" s="147" t="str">
        <f t="shared" si="0"/>
        <v>·         Strong encryption is required for authentication and data transmission over the wireless network. (*N/A if there are no wireless networks).</v>
      </c>
    </row>
    <row r="32" spans="1:9" ht="42">
      <c r="A32" s="342"/>
      <c r="B32" s="351"/>
      <c r="C32" s="197" t="s">
        <v>311</v>
      </c>
      <c r="D32" s="10" t="s">
        <v>40</v>
      </c>
      <c r="E32" s="28"/>
      <c r="F32" s="28"/>
      <c r="G32" s="28"/>
      <c r="I32" s="147" t="str">
        <f t="shared" si="0"/>
        <v>·         There is a firewall at each Internet connection and between any Demilitarised Zone (“DMZ”) and internal networks.</v>
      </c>
    </row>
    <row r="33" spans="1:9" ht="42">
      <c r="A33" s="342"/>
      <c r="B33" s="351"/>
      <c r="C33" s="196" t="s">
        <v>312</v>
      </c>
      <c r="D33" s="10" t="s">
        <v>40</v>
      </c>
      <c r="E33" s="26"/>
      <c r="F33" s="26"/>
      <c r="G33" s="26"/>
      <c r="I33" s="147" t="str">
        <f t="shared" si="0"/>
        <v>·         Intrusion detection/prevention systems (“IDS”/ “IPS”) are in place to detect and/or block actual and attempted attacks or intrusions.</v>
      </c>
    </row>
    <row r="34" spans="1:9" ht="42.5" thickBot="1">
      <c r="A34" s="342"/>
      <c r="B34" s="350"/>
      <c r="C34" s="196" t="s">
        <v>313</v>
      </c>
      <c r="D34" s="10" t="s">
        <v>40</v>
      </c>
      <c r="E34" s="26"/>
      <c r="F34" s="26"/>
      <c r="G34" s="26"/>
      <c r="I34" s="147" t="str">
        <f t="shared" si="0"/>
        <v>·         Technical controls are in place to prevent unauthorized devices, including rogue wireless access devices, from connecting to internal networks.</v>
      </c>
    </row>
    <row r="35" spans="1:9" ht="42.5" thickTop="1">
      <c r="A35" s="342"/>
      <c r="B35" s="351" t="s">
        <v>133</v>
      </c>
      <c r="C35" s="197" t="s">
        <v>370</v>
      </c>
      <c r="D35" s="10" t="s">
        <v>40</v>
      </c>
      <c r="E35" s="26"/>
      <c r="F35" s="26"/>
      <c r="G35" s="26"/>
      <c r="I35" s="147" t="str">
        <f>TRIM(C35)</f>
        <v>·         Systems configurations (for servers, desktops, routers, etc.) are implemented according to industry standards and are properly enforced on an on-going basis.</v>
      </c>
    </row>
    <row r="36" spans="1:9" ht="42.5" thickBot="1">
      <c r="A36" s="342"/>
      <c r="B36" s="351"/>
      <c r="C36" s="197" t="s">
        <v>206</v>
      </c>
      <c r="D36" s="10" t="s">
        <v>40</v>
      </c>
      <c r="E36" s="26"/>
      <c r="F36" s="26"/>
      <c r="G36" s="26"/>
    </row>
    <row r="37" spans="1:9" ht="43" thickTop="1" thickBot="1">
      <c r="A37" s="342"/>
      <c r="B37" s="198" t="s">
        <v>309</v>
      </c>
      <c r="C37" s="200" t="s">
        <v>371</v>
      </c>
      <c r="D37" s="10" t="s">
        <v>40</v>
      </c>
      <c r="E37" s="26"/>
      <c r="F37" s="27"/>
      <c r="G37" s="27"/>
      <c r="I37" s="147" t="str">
        <f t="shared" ref="I37:I59" si="4">TRIM(C37)</f>
        <v>·         The insurer should implement environmental controls covering power, cooling, fire detection and suppression to protect the devices within the data centre.</v>
      </c>
    </row>
    <row r="38" spans="1:9" ht="28.5" thickTop="1">
      <c r="A38" s="343" t="s">
        <v>10</v>
      </c>
      <c r="B38" s="349" t="s">
        <v>131</v>
      </c>
      <c r="C38" s="197" t="s">
        <v>314</v>
      </c>
      <c r="D38" s="47" t="s">
        <v>40</v>
      </c>
      <c r="E38" s="55"/>
      <c r="F38" s="26"/>
      <c r="G38" s="26"/>
      <c r="I38" s="147" t="str">
        <f t="shared" si="4"/>
        <v>·         The firewall rules are regularly audited or verified on a risk-based approach at least annually.</v>
      </c>
    </row>
    <row r="39" spans="1:9" ht="56">
      <c r="A39" s="342"/>
      <c r="B39" s="351"/>
      <c r="C39" s="197" t="s">
        <v>205</v>
      </c>
      <c r="D39" s="10" t="s">
        <v>40</v>
      </c>
      <c r="E39" s="26"/>
      <c r="F39" s="26"/>
      <c r="G39" s="26"/>
    </row>
    <row r="40" spans="1:9" ht="42">
      <c r="A40" s="342"/>
      <c r="B40" s="351"/>
      <c r="C40" s="197" t="s">
        <v>315</v>
      </c>
      <c r="D40" s="10" t="s">
        <v>40</v>
      </c>
      <c r="E40" s="26"/>
      <c r="F40" s="26"/>
      <c r="G40" s="26"/>
    </row>
    <row r="41" spans="1:9" ht="42.5" thickBot="1">
      <c r="A41" s="342"/>
      <c r="B41" s="350"/>
      <c r="C41" s="197" t="s">
        <v>135</v>
      </c>
      <c r="D41" s="10" t="s">
        <v>40</v>
      </c>
      <c r="E41" s="26"/>
      <c r="F41" s="26"/>
      <c r="G41" s="26"/>
    </row>
    <row r="42" spans="1:9" ht="71" thickTop="1" thickBot="1">
      <c r="A42" s="352"/>
      <c r="B42" s="198" t="s">
        <v>133</v>
      </c>
      <c r="C42" s="201" t="s">
        <v>134</v>
      </c>
      <c r="D42" s="10" t="s">
        <v>40</v>
      </c>
      <c r="E42" s="27"/>
      <c r="F42" s="27"/>
      <c r="G42" s="27"/>
      <c r="I42" s="147" t="str">
        <f t="shared" si="4"/>
        <v>·         Documented hardening standards are in place for operating systems and network devices used in the organisation, and a process to ensure all devices (in data and voice networks) are hardened in line with these standards.</v>
      </c>
    </row>
    <row r="43" spans="1:9" ht="56.5" thickTop="1">
      <c r="A43" s="342" t="s">
        <v>9</v>
      </c>
      <c r="B43" s="349" t="s">
        <v>131</v>
      </c>
      <c r="C43" s="197" t="s">
        <v>316</v>
      </c>
      <c r="D43" s="47" t="s">
        <v>40</v>
      </c>
      <c r="E43" s="26"/>
      <c r="F43" s="26"/>
      <c r="G43" s="26"/>
      <c r="I43" s="147" t="str">
        <f t="shared" si="4"/>
        <v>·         The enterprise network is segmented in multiple, separate trust or security zones with defence-in-depth strategies (e.g. logical network segmentation, air-gapping, etc.) to mitigate the risk of cyber attacks.</v>
      </c>
    </row>
    <row r="44" spans="1:9" ht="56">
      <c r="A44" s="342"/>
      <c r="B44" s="351"/>
      <c r="C44" s="197" t="s">
        <v>317</v>
      </c>
      <c r="D44" s="10" t="s">
        <v>40</v>
      </c>
      <c r="E44" s="26"/>
      <c r="F44" s="26"/>
      <c r="G44" s="26"/>
    </row>
    <row r="45" spans="1:9" ht="42.5" thickBot="1">
      <c r="A45" s="342"/>
      <c r="B45" s="350"/>
      <c r="C45" s="197" t="s">
        <v>136</v>
      </c>
      <c r="D45" s="10" t="s">
        <v>40</v>
      </c>
      <c r="E45" s="26"/>
      <c r="F45" s="26"/>
      <c r="G45" s="26"/>
    </row>
    <row r="46" spans="1:9" ht="16.5" thickTop="1" thickBot="1">
      <c r="A46" s="153">
        <v>3.3</v>
      </c>
      <c r="B46" s="353" t="s">
        <v>137</v>
      </c>
      <c r="C46" s="353"/>
      <c r="D46" s="166"/>
      <c r="E46" s="166"/>
      <c r="F46" s="211"/>
      <c r="G46" s="212"/>
      <c r="I46" s="147" t="str">
        <f>TRIM(B46)</f>
        <v>Data protection</v>
      </c>
    </row>
    <row r="47" spans="1:9" ht="28.5" thickTop="1">
      <c r="A47" s="342" t="s">
        <v>8</v>
      </c>
      <c r="B47" s="349" t="s">
        <v>71</v>
      </c>
      <c r="C47" s="197" t="s">
        <v>318</v>
      </c>
      <c r="D47" s="10" t="s">
        <v>40</v>
      </c>
      <c r="E47" s="26"/>
      <c r="F47" s="26"/>
      <c r="G47" s="26"/>
      <c r="I47" s="147" t="str">
        <f t="shared" si="4"/>
        <v>·         Controls are in place to restrict the use of removable media to authorized personnel only.</v>
      </c>
    </row>
    <row r="48" spans="1:9" ht="56">
      <c r="A48" s="342"/>
      <c r="B48" s="351"/>
      <c r="C48" s="196" t="s">
        <v>138</v>
      </c>
      <c r="D48" s="10" t="s">
        <v>40</v>
      </c>
      <c r="E48" s="26"/>
      <c r="F48" s="26"/>
      <c r="G48" s="26"/>
      <c r="I48" s="147" t="str">
        <f t="shared" si="4"/>
        <v>·         Antivirus and anti-malware tools are deployed on end-point devices that do not support sandboxing architecture (e.g. workstations, laptops, and mobile devices).</v>
      </c>
    </row>
    <row r="49" spans="1:9" ht="42">
      <c r="A49" s="342"/>
      <c r="B49" s="351"/>
      <c r="C49" s="196" t="s">
        <v>372</v>
      </c>
      <c r="D49" s="10" t="s">
        <v>40</v>
      </c>
      <c r="E49" s="26"/>
      <c r="F49" s="26"/>
      <c r="G49" s="26"/>
      <c r="I49" s="147" t="str">
        <f t="shared" si="4"/>
        <v>·         Insurer data on a mobile device can be wiped remotely when that device is reported missing or stolen. (*N/A if mobile devices are not used.).</v>
      </c>
    </row>
    <row r="50" spans="1:9" ht="42.5" thickBot="1">
      <c r="A50" s="342"/>
      <c r="B50" s="351"/>
      <c r="C50" s="196" t="s">
        <v>319</v>
      </c>
      <c r="D50" s="10" t="s">
        <v>40</v>
      </c>
      <c r="E50" s="26"/>
      <c r="F50" s="26"/>
      <c r="G50" s="26"/>
      <c r="I50" s="147" t="str">
        <f t="shared" si="4"/>
        <v>·         A control process is in place to destroy or wipe data on hardware and portable/mobile media when no longer needed.</v>
      </c>
    </row>
    <row r="51" spans="1:9" ht="29" thickTop="1" thickBot="1">
      <c r="A51" s="342"/>
      <c r="B51" s="198" t="s">
        <v>72</v>
      </c>
      <c r="C51" s="196" t="s">
        <v>139</v>
      </c>
      <c r="D51" s="12" t="s">
        <v>40</v>
      </c>
      <c r="E51" s="26"/>
      <c r="F51" s="27"/>
      <c r="G51" s="27"/>
      <c r="I51" s="147" t="str">
        <f t="shared" si="4"/>
        <v>·         Confidential data is encrypted when transmitted across public or untrusted networks (e.g. the Internet).</v>
      </c>
    </row>
    <row r="52" spans="1:9" ht="42.5" thickTop="1">
      <c r="A52" s="343" t="s">
        <v>10</v>
      </c>
      <c r="B52" s="349" t="s">
        <v>71</v>
      </c>
      <c r="C52" s="202" t="s">
        <v>320</v>
      </c>
      <c r="D52" s="10" t="s">
        <v>40</v>
      </c>
      <c r="E52" s="55"/>
      <c r="F52" s="26"/>
      <c r="G52" s="26"/>
      <c r="I52" s="147" t="str">
        <f t="shared" si="4"/>
        <v>·         Controls are in place to prevent unauthorized individuals from copying confidential data to removable media.</v>
      </c>
    </row>
    <row r="53" spans="1:9" ht="28">
      <c r="A53" s="342"/>
      <c r="B53" s="351"/>
      <c r="C53" s="197" t="s">
        <v>140</v>
      </c>
      <c r="D53" s="10" t="s">
        <v>40</v>
      </c>
      <c r="E53" s="26"/>
      <c r="F53" s="26"/>
      <c r="G53" s="26"/>
      <c r="I53" s="147" t="str">
        <f t="shared" si="4"/>
        <v>·         Data loss prevention controls or devices have been implemented for outbound communications.</v>
      </c>
    </row>
    <row r="54" spans="1:9" ht="42">
      <c r="A54" s="342"/>
      <c r="B54" s="351"/>
      <c r="C54" s="197" t="s">
        <v>141</v>
      </c>
      <c r="D54" s="10" t="s">
        <v>40</v>
      </c>
      <c r="E54" s="26"/>
      <c r="F54" s="26"/>
      <c r="G54" s="26"/>
    </row>
    <row r="55" spans="1:9" ht="70.5" thickBot="1">
      <c r="A55" s="342"/>
      <c r="B55" s="350"/>
      <c r="C55" s="197" t="s">
        <v>373</v>
      </c>
      <c r="D55" s="10" t="s">
        <v>40</v>
      </c>
      <c r="E55" s="26"/>
      <c r="F55" s="26"/>
      <c r="G55" s="26"/>
      <c r="I55" s="147" t="str">
        <f t="shared" si="4"/>
        <v>·         If mobile devices are allowed to connect to the corporate network for storing and accessing insurer information, capabilities for remote software version/patch validation are in place. (*N/A if mobile devices are not used.).</v>
      </c>
    </row>
    <row r="56" spans="1:9" ht="42.5" thickTop="1">
      <c r="A56" s="342"/>
      <c r="B56" s="351" t="s">
        <v>72</v>
      </c>
      <c r="C56" s="203" t="s">
        <v>321</v>
      </c>
      <c r="D56" s="10" t="s">
        <v>40</v>
      </c>
      <c r="E56" s="68"/>
      <c r="F56" s="69"/>
      <c r="G56" s="69"/>
      <c r="H56" s="194"/>
      <c r="I56" s="147" t="str">
        <f t="shared" ref="I56" si="5">TRIM(C56)</f>
        <v>·         Data classification and risk assessment policies include statements of the criteria for encryption of selected data at-rest and data in-transit.</v>
      </c>
    </row>
    <row r="57" spans="1:9" ht="56.5" thickBot="1">
      <c r="A57" s="352"/>
      <c r="B57" s="350"/>
      <c r="C57" s="201" t="s">
        <v>322</v>
      </c>
      <c r="D57" s="12" t="s">
        <v>40</v>
      </c>
      <c r="E57" s="27"/>
      <c r="F57" s="27"/>
      <c r="G57" s="27"/>
      <c r="I57" s="147" t="str">
        <f t="shared" si="4"/>
        <v>·         Use of customer data in non-production environments (e.g. testing environment) complies with legal, regulatory, and internal policy requirements for concealing or removing sensitive data elements.</v>
      </c>
    </row>
    <row r="58" spans="1:9" ht="57" thickTop="1" thickBot="1">
      <c r="A58" s="342" t="s">
        <v>9</v>
      </c>
      <c r="B58" s="199" t="s">
        <v>71</v>
      </c>
      <c r="C58" s="197" t="s">
        <v>323</v>
      </c>
      <c r="D58" s="10" t="s">
        <v>40</v>
      </c>
      <c r="E58" s="26"/>
      <c r="F58" s="26"/>
      <c r="G58" s="26"/>
      <c r="I58" s="147" t="str">
        <f t="shared" si="4"/>
        <v>·         Data governance is in place to identify the encryption requirements and oversee the effective implementation of cryptographic functions across data at-rest and data in-transit.</v>
      </c>
    </row>
    <row r="59" spans="1:9" ht="53.5" customHeight="1" thickTop="1" thickBot="1">
      <c r="A59" s="342"/>
      <c r="B59" s="199" t="s">
        <v>72</v>
      </c>
      <c r="C59" s="197" t="s">
        <v>324</v>
      </c>
      <c r="D59" s="10" t="s">
        <v>40</v>
      </c>
      <c r="E59" s="26"/>
      <c r="F59" s="26"/>
      <c r="G59" s="26"/>
      <c r="I59" s="147" t="str">
        <f t="shared" si="4"/>
        <v>·         Confidential data is encrypted in transit across private connections (e.g. dedicated leased lines) and within the trusted zones.</v>
      </c>
    </row>
    <row r="60" spans="1:9" ht="16.5" thickTop="1" thickBot="1">
      <c r="A60" s="153">
        <v>3.4</v>
      </c>
      <c r="B60" s="353" t="s">
        <v>142</v>
      </c>
      <c r="C60" s="353"/>
      <c r="D60" s="166"/>
      <c r="E60" s="166"/>
      <c r="F60" s="211"/>
      <c r="G60" s="212"/>
      <c r="I60" s="147" t="str">
        <f>TRIM(B60)</f>
        <v>Secure development</v>
      </c>
    </row>
    <row r="61" spans="1:9" ht="119.5" customHeight="1" thickTop="1" thickBot="1">
      <c r="A61" s="154" t="s">
        <v>8</v>
      </c>
      <c r="B61" s="204"/>
      <c r="C61" s="197" t="s">
        <v>143</v>
      </c>
      <c r="D61" s="10" t="s">
        <v>40</v>
      </c>
      <c r="E61" s="53"/>
      <c r="F61" s="53"/>
      <c r="G61" s="53"/>
      <c r="I61" s="147" t="str">
        <f t="shared" ref="I61:I81" si="6">TRIM(C61)</f>
        <v>·         A framework has been established to manage the system development life cycle (“SDLC”).</v>
      </c>
    </row>
    <row r="62" spans="1:9" ht="56.5" thickTop="1">
      <c r="A62" s="343" t="s">
        <v>10</v>
      </c>
      <c r="B62" s="368"/>
      <c r="C62" s="202" t="s">
        <v>144</v>
      </c>
      <c r="D62" s="47" t="s">
        <v>40</v>
      </c>
      <c r="E62" s="26"/>
      <c r="F62" s="26"/>
      <c r="G62" s="26"/>
      <c r="I62" s="147" t="str">
        <f t="shared" si="6"/>
        <v>·         The SDLC framework covers the processes, procedures, and controls required across several phases or activities, including planning, requirement gathering, design, implementation, and testing.</v>
      </c>
    </row>
    <row r="63" spans="1:9" ht="42">
      <c r="A63" s="342"/>
      <c r="B63" s="357"/>
      <c r="C63" s="196" t="s">
        <v>145</v>
      </c>
      <c r="D63" s="10" t="s">
        <v>40</v>
      </c>
      <c r="E63" s="26"/>
      <c r="F63" s="26"/>
      <c r="G63" s="26"/>
    </row>
    <row r="64" spans="1:9" ht="98.5" thickBot="1">
      <c r="A64" s="352"/>
      <c r="B64" s="369"/>
      <c r="C64" s="201" t="s">
        <v>325</v>
      </c>
      <c r="D64" s="12" t="s">
        <v>40</v>
      </c>
      <c r="E64" s="27"/>
      <c r="F64" s="27"/>
      <c r="G64" s="27"/>
      <c r="I64" s="147" t="str">
        <f t="shared" si="6"/>
        <v>·         The security of applications, including those connected to the Internet and have application programming interfaces (APIs), are tested based on a risk-based approach against known types of cyber attacks (e.g. from Open Worldwide Application Security Project (“OWASP”) Top 10) before implementation, or following significant changes.</v>
      </c>
    </row>
    <row r="65" spans="1:9" ht="84.5" thickTop="1">
      <c r="A65" s="342" t="s">
        <v>9</v>
      </c>
      <c r="B65" s="368"/>
      <c r="C65" s="197" t="s">
        <v>147</v>
      </c>
      <c r="D65" s="10" t="s">
        <v>40</v>
      </c>
      <c r="E65" s="26"/>
      <c r="F65" s="26"/>
      <c r="G65" s="26"/>
      <c r="I65" s="147" t="str">
        <f t="shared" si="6"/>
        <v>·         Based on a risk-based approach and focusing on high-risk applications, vulnerabilities identified through code reviews and/or static code analyses are conducted on internally developed or vendor-provided custom applications to ensure that there are no security gaps before deploying into production.</v>
      </c>
    </row>
    <row r="66" spans="1:9" ht="70">
      <c r="A66" s="342"/>
      <c r="B66" s="357"/>
      <c r="C66" s="197" t="s">
        <v>146</v>
      </c>
      <c r="D66" s="10" t="s">
        <v>40</v>
      </c>
      <c r="E66" s="26"/>
      <c r="F66" s="26"/>
      <c r="G66" s="26"/>
      <c r="I66" s="147" t="str">
        <f t="shared" si="6"/>
        <v>·         Strict change control and release management processes are in place that require security criteria to be met before each phase or activity of the SDLC is completed, extending to both internal systems and externally procured systems for critical functions.</v>
      </c>
    </row>
    <row r="67" spans="1:9" ht="42.5" thickBot="1">
      <c r="A67" s="342"/>
      <c r="B67" s="357"/>
      <c r="C67" s="197" t="s">
        <v>326</v>
      </c>
      <c r="D67" s="10" t="s">
        <v>40</v>
      </c>
      <c r="E67" s="26"/>
      <c r="F67" s="26"/>
      <c r="G67" s="26"/>
      <c r="I67" s="147" t="str">
        <f t="shared" si="6"/>
        <v>·         Policies are in place to ensure secure coding, source code review, and application security testing standards are applied during Agile software development.</v>
      </c>
    </row>
    <row r="68" spans="1:9" ht="16.5" customHeight="1" thickTop="1" thickBot="1">
      <c r="A68" s="153">
        <v>3.5</v>
      </c>
      <c r="B68" s="353" t="s">
        <v>148</v>
      </c>
      <c r="C68" s="353"/>
      <c r="D68" s="166"/>
      <c r="E68" s="166"/>
      <c r="F68" s="211"/>
      <c r="G68" s="212"/>
      <c r="I68" s="147" t="str">
        <f>TRIM(B68)</f>
        <v>Patch and change management</v>
      </c>
    </row>
    <row r="69" spans="1:9" ht="43" thickTop="1" thickBot="1">
      <c r="A69" s="342" t="s">
        <v>8</v>
      </c>
      <c r="B69" s="198" t="s">
        <v>73</v>
      </c>
      <c r="C69" s="197" t="s">
        <v>149</v>
      </c>
      <c r="D69" s="10" t="s">
        <v>40</v>
      </c>
      <c r="E69" s="26"/>
      <c r="F69" s="26"/>
      <c r="G69" s="26"/>
      <c r="I69" s="147" t="str">
        <f t="shared" si="6"/>
        <v>·         A patch management programme has been implemented to ensure that software and firmware patches are applied promptly.</v>
      </c>
    </row>
    <row r="70" spans="1:9" ht="29" thickTop="1" thickBot="1">
      <c r="A70" s="342"/>
      <c r="B70" s="157" t="s">
        <v>45</v>
      </c>
      <c r="C70" s="197" t="s">
        <v>74</v>
      </c>
      <c r="D70" s="10" t="s">
        <v>40</v>
      </c>
      <c r="E70" s="26"/>
      <c r="F70" s="26"/>
      <c r="G70" s="26"/>
      <c r="I70" s="147" t="str">
        <f t="shared" si="6"/>
        <v>·         Patches are tested before being applied to systems and/or software.</v>
      </c>
    </row>
    <row r="71" spans="1:9" ht="43" thickTop="1" thickBot="1">
      <c r="A71" s="352"/>
      <c r="B71" s="198" t="s">
        <v>151</v>
      </c>
      <c r="C71" s="200" t="s">
        <v>152</v>
      </c>
      <c r="D71" s="12" t="s">
        <v>40</v>
      </c>
      <c r="E71" s="27"/>
      <c r="F71" s="27"/>
      <c r="G71" s="27"/>
      <c r="I71" s="147" t="str">
        <f t="shared" si="6"/>
        <v>·         A change management process is in place to request and approve changes to IT system configurations, hardware, software, applications, and security tools.</v>
      </c>
    </row>
    <row r="72" spans="1:9" ht="64.5" customHeight="1" thickTop="1">
      <c r="A72" s="343" t="s">
        <v>10</v>
      </c>
      <c r="B72" s="349" t="s">
        <v>73</v>
      </c>
      <c r="C72" s="197" t="s">
        <v>327</v>
      </c>
      <c r="D72" s="10" t="s">
        <v>40</v>
      </c>
      <c r="E72" s="26"/>
      <c r="F72" s="26"/>
      <c r="G72" s="26"/>
    </row>
    <row r="73" spans="1:9" ht="61.5" customHeight="1" thickBot="1">
      <c r="A73" s="342"/>
      <c r="B73" s="350"/>
      <c r="C73" s="197" t="s">
        <v>374</v>
      </c>
      <c r="D73" s="10" t="s">
        <v>40</v>
      </c>
      <c r="E73" s="26"/>
      <c r="F73" s="26"/>
      <c r="G73" s="26"/>
      <c r="I73" s="147" t="str">
        <f t="shared" si="6"/>
        <v>·         A proper follow-up process is in place to classify actions based on priority and track actions to timely closure.</v>
      </c>
    </row>
    <row r="74" spans="1:9" ht="29" thickTop="1" thickBot="1">
      <c r="A74" s="342"/>
      <c r="B74" s="157" t="s">
        <v>45</v>
      </c>
      <c r="C74" s="197" t="s">
        <v>150</v>
      </c>
      <c r="D74" s="10" t="s">
        <v>40</v>
      </c>
      <c r="E74" s="26"/>
      <c r="F74" s="26"/>
      <c r="G74" s="26"/>
      <c r="I74" s="147" t="str">
        <f t="shared" si="6"/>
        <v>·         A formal process is in place to acquire, test, and deploy software patches based on criticality.</v>
      </c>
    </row>
    <row r="75" spans="1:9" ht="42.5" thickTop="1">
      <c r="A75" s="342"/>
      <c r="B75" s="349" t="s">
        <v>151</v>
      </c>
      <c r="C75" s="197" t="s">
        <v>153</v>
      </c>
      <c r="D75" s="10" t="s">
        <v>40</v>
      </c>
      <c r="E75" s="26"/>
      <c r="F75" s="26"/>
      <c r="G75" s="26"/>
    </row>
    <row r="76" spans="1:9" ht="42.5" thickBot="1">
      <c r="A76" s="352"/>
      <c r="B76" s="350"/>
      <c r="C76" s="201" t="s">
        <v>328</v>
      </c>
      <c r="D76" s="12" t="s">
        <v>40</v>
      </c>
      <c r="E76" s="27"/>
      <c r="F76" s="27"/>
      <c r="G76" s="27"/>
      <c r="I76" s="147" t="str">
        <f t="shared" si="6"/>
        <v>·         An authorized individual or committee with appropriate knowledge, authority, and separation of duties formally approves changes.</v>
      </c>
    </row>
    <row r="77" spans="1:9" ht="89.5" thickTop="1" thickBot="1">
      <c r="A77" s="154" t="s">
        <v>9</v>
      </c>
      <c r="B77" s="157" t="s">
        <v>151</v>
      </c>
      <c r="C77" s="197" t="s">
        <v>329</v>
      </c>
      <c r="D77" s="10" t="s">
        <v>40</v>
      </c>
      <c r="E77" s="26"/>
      <c r="F77" s="26"/>
      <c r="G77" s="26"/>
    </row>
    <row r="78" spans="1:9" ht="16.5" thickTop="1" thickBot="1">
      <c r="A78" s="153">
        <v>3.6</v>
      </c>
      <c r="B78" s="353" t="s">
        <v>59</v>
      </c>
      <c r="C78" s="353"/>
      <c r="D78" s="166"/>
      <c r="E78" s="166"/>
      <c r="F78" s="211"/>
      <c r="G78" s="212"/>
      <c r="I78" s="147" t="str">
        <f>TRIM(B78)</f>
        <v>Remediation management</v>
      </c>
    </row>
    <row r="79" spans="1:9" ht="74" customHeight="1" thickTop="1">
      <c r="A79" s="343" t="s">
        <v>10</v>
      </c>
      <c r="B79" s="368"/>
      <c r="C79" s="205" t="s">
        <v>330</v>
      </c>
      <c r="D79" s="60" t="s">
        <v>40</v>
      </c>
      <c r="E79" s="26"/>
      <c r="F79" s="55"/>
      <c r="G79" s="26"/>
      <c r="I79" s="147" t="str">
        <f t="shared" si="6"/>
        <v>·         Issues identified in cyber risk assessments are prioritised and resolved based on criticality, and within the time frames established in response to the assessment report.</v>
      </c>
    </row>
    <row r="80" spans="1:9" ht="48" customHeight="1" thickBot="1">
      <c r="A80" s="352"/>
      <c r="B80" s="369"/>
      <c r="C80" s="206" t="s">
        <v>331</v>
      </c>
      <c r="D80" s="10" t="s">
        <v>40</v>
      </c>
      <c r="E80" s="27"/>
      <c r="F80" s="26"/>
      <c r="G80" s="26"/>
    </row>
    <row r="81" spans="1:9" ht="95" customHeight="1" thickTop="1" thickBot="1">
      <c r="A81" s="154" t="s">
        <v>9</v>
      </c>
      <c r="B81" s="204"/>
      <c r="C81" s="207" t="s">
        <v>154</v>
      </c>
      <c r="D81" s="67" t="s">
        <v>40</v>
      </c>
      <c r="E81" s="27"/>
      <c r="F81" s="53"/>
      <c r="G81" s="53"/>
      <c r="I81" s="147" t="str">
        <f t="shared" si="6"/>
        <v>·         Formal processes are in place to resolve weaknesses identified during penetration/simulation testing.</v>
      </c>
    </row>
    <row r="82" spans="1:9" ht="15" thickTop="1">
      <c r="A82" s="173"/>
      <c r="B82" s="172"/>
      <c r="E82" s="147"/>
      <c r="F82" s="147"/>
      <c r="G82" s="148"/>
      <c r="I82" s="147" t="str">
        <f t="shared" ref="I82:I141" si="7">TRIM(C82)</f>
        <v/>
      </c>
    </row>
    <row r="83" spans="1:9" ht="14.5">
      <c r="A83"/>
      <c r="E83" s="147"/>
      <c r="F83" s="147"/>
      <c r="G83" s="147"/>
      <c r="I83" s="147" t="str">
        <f t="shared" si="7"/>
        <v/>
      </c>
    </row>
    <row r="84" spans="1:9" ht="14.5">
      <c r="A84"/>
      <c r="E84" s="147"/>
      <c r="F84" s="147"/>
      <c r="G84" s="147"/>
      <c r="I84" s="147" t="str">
        <f t="shared" si="7"/>
        <v/>
      </c>
    </row>
    <row r="85" spans="1:9" ht="14.5">
      <c r="A85"/>
      <c r="E85" s="147"/>
      <c r="F85" s="147"/>
      <c r="G85" s="147"/>
      <c r="I85" s="147" t="str">
        <f t="shared" si="7"/>
        <v/>
      </c>
    </row>
    <row r="86" spans="1:9" ht="14.5">
      <c r="A86"/>
      <c r="E86" s="147"/>
      <c r="F86" s="147"/>
      <c r="G86" s="147"/>
      <c r="I86" s="147" t="str">
        <f t="shared" si="7"/>
        <v/>
      </c>
    </row>
    <row r="87" spans="1:9" ht="14.5">
      <c r="A87"/>
      <c r="E87" s="147"/>
      <c r="F87" s="147"/>
      <c r="G87" s="147"/>
      <c r="I87" s="147" t="str">
        <f t="shared" si="7"/>
        <v/>
      </c>
    </row>
    <row r="88" spans="1:9" ht="14.5">
      <c r="A88"/>
      <c r="E88" s="147"/>
      <c r="F88" s="147"/>
      <c r="G88" s="147"/>
      <c r="I88" s="147" t="str">
        <f t="shared" si="7"/>
        <v/>
      </c>
    </row>
    <row r="89" spans="1:9" ht="14.5">
      <c r="A89"/>
      <c r="E89" s="147"/>
      <c r="F89" s="147"/>
      <c r="G89" s="147"/>
      <c r="I89" s="147" t="str">
        <f t="shared" si="7"/>
        <v/>
      </c>
    </row>
    <row r="90" spans="1:9" ht="14.5">
      <c r="A90"/>
      <c r="E90" s="147"/>
      <c r="F90" s="147"/>
      <c r="G90" s="147"/>
      <c r="I90" s="147" t="str">
        <f t="shared" si="7"/>
        <v/>
      </c>
    </row>
    <row r="91" spans="1:9" ht="14.5">
      <c r="A91"/>
      <c r="E91" s="147"/>
      <c r="F91" s="147"/>
      <c r="G91" s="147"/>
      <c r="I91" s="147" t="str">
        <f t="shared" si="7"/>
        <v/>
      </c>
    </row>
    <row r="92" spans="1:9" ht="14.5">
      <c r="A92"/>
      <c r="E92" s="147"/>
      <c r="F92" s="147"/>
      <c r="G92" s="147"/>
      <c r="I92" s="147" t="str">
        <f t="shared" si="7"/>
        <v/>
      </c>
    </row>
    <row r="93" spans="1:9" ht="14.5">
      <c r="A93"/>
      <c r="E93" s="147"/>
      <c r="F93" s="147"/>
      <c r="G93" s="147"/>
      <c r="I93" s="147" t="str">
        <f t="shared" si="7"/>
        <v/>
      </c>
    </row>
    <row r="94" spans="1:9" ht="14.5">
      <c r="A94"/>
      <c r="E94" s="147"/>
      <c r="F94" s="147"/>
      <c r="G94" s="147"/>
      <c r="I94" s="147" t="str">
        <f t="shared" si="7"/>
        <v/>
      </c>
    </row>
    <row r="95" spans="1:9" ht="14.5">
      <c r="A95"/>
      <c r="E95" s="147"/>
      <c r="F95" s="147"/>
      <c r="G95" s="147"/>
      <c r="I95" s="147" t="str">
        <f t="shared" si="7"/>
        <v/>
      </c>
    </row>
    <row r="96" spans="1:9" ht="14.5">
      <c r="A96"/>
      <c r="E96" s="147"/>
      <c r="F96" s="147"/>
      <c r="G96" s="147"/>
      <c r="I96" s="147" t="str">
        <f t="shared" si="7"/>
        <v/>
      </c>
    </row>
    <row r="97" spans="1:9" ht="14.5">
      <c r="A97"/>
      <c r="E97" s="147"/>
      <c r="F97" s="147"/>
      <c r="G97" s="147"/>
      <c r="I97" s="147" t="str">
        <f t="shared" si="7"/>
        <v/>
      </c>
    </row>
    <row r="98" spans="1:9" ht="14.5">
      <c r="A98"/>
      <c r="E98" s="147"/>
      <c r="F98" s="147"/>
      <c r="G98" s="147"/>
      <c r="I98" s="147" t="str">
        <f t="shared" si="7"/>
        <v/>
      </c>
    </row>
    <row r="99" spans="1:9" ht="14.5">
      <c r="A99"/>
      <c r="E99" s="147"/>
      <c r="F99" s="147"/>
      <c r="G99" s="147"/>
      <c r="I99" s="147" t="str">
        <f t="shared" si="7"/>
        <v/>
      </c>
    </row>
    <row r="100" spans="1:9" ht="14.5">
      <c r="A100"/>
      <c r="E100" s="147"/>
      <c r="F100" s="147"/>
      <c r="G100" s="147"/>
      <c r="I100" s="147" t="str">
        <f t="shared" si="7"/>
        <v/>
      </c>
    </row>
    <row r="101" spans="1:9" ht="14.5">
      <c r="A101"/>
      <c r="E101" s="147"/>
      <c r="F101" s="147"/>
      <c r="G101" s="147"/>
      <c r="I101" s="147" t="str">
        <f t="shared" si="7"/>
        <v/>
      </c>
    </row>
    <row r="102" spans="1:9" ht="14.5">
      <c r="A102"/>
      <c r="E102" s="147"/>
      <c r="F102" s="147"/>
      <c r="G102" s="147"/>
      <c r="I102" s="147" t="str">
        <f t="shared" si="7"/>
        <v/>
      </c>
    </row>
    <row r="103" spans="1:9" ht="14.5">
      <c r="A103"/>
      <c r="E103" s="147"/>
      <c r="F103" s="147"/>
      <c r="G103" s="147"/>
      <c r="I103" s="147" t="str">
        <f t="shared" si="7"/>
        <v/>
      </c>
    </row>
    <row r="104" spans="1:9" ht="14.5">
      <c r="A104"/>
      <c r="E104" s="147"/>
      <c r="F104" s="147"/>
      <c r="G104" s="147"/>
      <c r="I104" s="147" t="str">
        <f t="shared" si="7"/>
        <v/>
      </c>
    </row>
    <row r="105" spans="1:9" ht="14.5">
      <c r="A105"/>
      <c r="E105" s="147"/>
      <c r="F105" s="147"/>
      <c r="G105" s="147"/>
      <c r="I105" s="147" t="str">
        <f t="shared" si="7"/>
        <v/>
      </c>
    </row>
    <row r="106" spans="1:9" ht="14.5">
      <c r="A106"/>
      <c r="E106" s="147"/>
      <c r="F106" s="147"/>
      <c r="G106" s="147"/>
      <c r="I106" s="147" t="str">
        <f t="shared" si="7"/>
        <v/>
      </c>
    </row>
    <row r="107" spans="1:9" ht="14.5">
      <c r="A107"/>
      <c r="E107" s="147"/>
      <c r="F107" s="147"/>
      <c r="G107" s="147"/>
      <c r="I107" s="147" t="str">
        <f t="shared" si="7"/>
        <v/>
      </c>
    </row>
    <row r="108" spans="1:9" ht="14.5">
      <c r="A108"/>
      <c r="E108" s="147"/>
      <c r="F108" s="147"/>
      <c r="G108" s="147"/>
      <c r="I108" s="147" t="str">
        <f t="shared" si="7"/>
        <v/>
      </c>
    </row>
    <row r="109" spans="1:9" ht="14.5">
      <c r="A109"/>
      <c r="E109" s="147"/>
      <c r="F109" s="147"/>
      <c r="G109" s="147"/>
      <c r="I109" s="147" t="str">
        <f t="shared" si="7"/>
        <v/>
      </c>
    </row>
    <row r="110" spans="1:9" ht="14.5">
      <c r="A110"/>
      <c r="E110" s="147"/>
      <c r="F110" s="147"/>
      <c r="G110" s="147"/>
      <c r="I110" s="147" t="str">
        <f t="shared" si="7"/>
        <v/>
      </c>
    </row>
    <row r="111" spans="1:9" ht="14.5">
      <c r="A111"/>
      <c r="E111" s="147"/>
      <c r="F111" s="147"/>
      <c r="G111" s="147"/>
      <c r="I111" s="147" t="str">
        <f t="shared" si="7"/>
        <v/>
      </c>
    </row>
    <row r="112" spans="1:9" ht="14.5">
      <c r="A112"/>
      <c r="E112" s="147"/>
      <c r="F112" s="147"/>
      <c r="G112" s="147"/>
      <c r="I112" s="147" t="str">
        <f t="shared" si="7"/>
        <v/>
      </c>
    </row>
    <row r="113" spans="1:9" ht="14.5">
      <c r="A113"/>
      <c r="E113" s="147"/>
      <c r="F113" s="147"/>
      <c r="G113" s="147"/>
      <c r="I113" s="147" t="str">
        <f t="shared" si="7"/>
        <v/>
      </c>
    </row>
    <row r="114" spans="1:9" ht="14.5">
      <c r="A114"/>
      <c r="E114" s="147"/>
      <c r="F114" s="147"/>
      <c r="G114" s="147"/>
      <c r="I114" s="147" t="str">
        <f t="shared" si="7"/>
        <v/>
      </c>
    </row>
    <row r="115" spans="1:9" ht="14.5">
      <c r="A115"/>
      <c r="E115" s="147"/>
      <c r="F115" s="147"/>
      <c r="G115" s="147"/>
      <c r="I115" s="147" t="str">
        <f t="shared" si="7"/>
        <v/>
      </c>
    </row>
    <row r="116" spans="1:9" ht="14.5">
      <c r="A116"/>
      <c r="E116" s="147"/>
      <c r="F116" s="147"/>
      <c r="G116" s="147"/>
      <c r="I116" s="147" t="str">
        <f t="shared" si="7"/>
        <v/>
      </c>
    </row>
    <row r="117" spans="1:9" ht="14.5">
      <c r="A117"/>
      <c r="E117" s="147"/>
      <c r="F117" s="147"/>
      <c r="G117" s="147"/>
      <c r="I117" s="147" t="str">
        <f t="shared" si="7"/>
        <v/>
      </c>
    </row>
    <row r="118" spans="1:9" ht="14.5">
      <c r="A118"/>
      <c r="E118" s="147"/>
      <c r="F118" s="147"/>
      <c r="G118" s="147"/>
      <c r="I118" s="147" t="str">
        <f t="shared" si="7"/>
        <v/>
      </c>
    </row>
    <row r="119" spans="1:9" ht="14.5">
      <c r="A119"/>
      <c r="E119" s="147"/>
      <c r="F119" s="147"/>
      <c r="G119" s="147"/>
      <c r="I119" s="147" t="str">
        <f t="shared" si="7"/>
        <v/>
      </c>
    </row>
    <row r="120" spans="1:9" ht="14.5">
      <c r="A120"/>
      <c r="E120" s="147"/>
      <c r="F120" s="147"/>
      <c r="G120" s="147"/>
      <c r="I120" s="147" t="str">
        <f t="shared" si="7"/>
        <v/>
      </c>
    </row>
    <row r="121" spans="1:9" ht="14.5">
      <c r="A121"/>
      <c r="E121" s="147"/>
      <c r="F121" s="147"/>
      <c r="G121" s="147"/>
      <c r="I121" s="147" t="str">
        <f t="shared" si="7"/>
        <v/>
      </c>
    </row>
    <row r="122" spans="1:9" ht="14.5">
      <c r="A122"/>
      <c r="E122" s="147"/>
      <c r="F122" s="147"/>
      <c r="G122" s="147"/>
      <c r="I122" s="147" t="str">
        <f t="shared" si="7"/>
        <v/>
      </c>
    </row>
    <row r="123" spans="1:9" ht="14.5">
      <c r="A123"/>
      <c r="E123" s="147"/>
      <c r="F123" s="147"/>
      <c r="G123" s="147"/>
      <c r="I123" s="147" t="str">
        <f t="shared" si="7"/>
        <v/>
      </c>
    </row>
    <row r="124" spans="1:9" ht="14.5">
      <c r="A124"/>
      <c r="E124" s="147"/>
      <c r="F124" s="147"/>
      <c r="G124" s="147"/>
      <c r="I124" s="147" t="str">
        <f t="shared" si="7"/>
        <v/>
      </c>
    </row>
    <row r="125" spans="1:9" ht="14.5">
      <c r="A125"/>
      <c r="E125" s="147"/>
      <c r="F125" s="147"/>
      <c r="G125" s="147"/>
      <c r="I125" s="147" t="str">
        <f t="shared" si="7"/>
        <v/>
      </c>
    </row>
    <row r="126" spans="1:9" ht="14.5">
      <c r="A126"/>
      <c r="E126" s="147"/>
      <c r="F126" s="147"/>
      <c r="G126" s="147"/>
      <c r="I126" s="147" t="str">
        <f t="shared" si="7"/>
        <v/>
      </c>
    </row>
    <row r="127" spans="1:9" ht="14.5">
      <c r="A127"/>
      <c r="E127" s="147"/>
      <c r="F127" s="147"/>
      <c r="G127" s="147"/>
      <c r="I127" s="147" t="str">
        <f t="shared" si="7"/>
        <v/>
      </c>
    </row>
    <row r="128" spans="1:9" ht="14.5">
      <c r="A128"/>
      <c r="E128" s="147"/>
      <c r="F128" s="147"/>
      <c r="G128" s="147"/>
      <c r="I128" s="147" t="str">
        <f t="shared" si="7"/>
        <v/>
      </c>
    </row>
    <row r="129" spans="1:9" ht="14.5">
      <c r="A129"/>
      <c r="E129" s="147"/>
      <c r="F129" s="147"/>
      <c r="G129" s="147"/>
      <c r="I129" s="147" t="str">
        <f t="shared" si="7"/>
        <v/>
      </c>
    </row>
    <row r="130" spans="1:9" ht="14.5">
      <c r="A130"/>
      <c r="E130" s="147"/>
      <c r="F130" s="147"/>
      <c r="G130" s="147"/>
      <c r="I130" s="147" t="str">
        <f t="shared" si="7"/>
        <v/>
      </c>
    </row>
    <row r="131" spans="1:9" ht="14.5">
      <c r="A131"/>
      <c r="E131" s="147"/>
      <c r="F131" s="147"/>
      <c r="G131" s="147"/>
      <c r="I131" s="147" t="str">
        <f t="shared" si="7"/>
        <v/>
      </c>
    </row>
    <row r="132" spans="1:9" ht="14.5">
      <c r="A132"/>
      <c r="E132" s="147"/>
      <c r="F132" s="147"/>
      <c r="G132" s="147"/>
      <c r="I132" s="147" t="str">
        <f t="shared" si="7"/>
        <v/>
      </c>
    </row>
    <row r="133" spans="1:9" ht="14.5">
      <c r="A133"/>
      <c r="E133" s="147"/>
      <c r="F133" s="147"/>
      <c r="G133" s="147"/>
      <c r="I133" s="147" t="str">
        <f t="shared" si="7"/>
        <v/>
      </c>
    </row>
    <row r="134" spans="1:9" ht="14.5">
      <c r="A134"/>
      <c r="E134" s="147"/>
      <c r="F134" s="147"/>
      <c r="G134" s="147"/>
      <c r="I134" s="147" t="str">
        <f t="shared" si="7"/>
        <v/>
      </c>
    </row>
    <row r="135" spans="1:9" ht="14.5">
      <c r="A135"/>
      <c r="E135" s="147"/>
      <c r="F135" s="147"/>
      <c r="G135" s="147"/>
      <c r="I135" s="147" t="str">
        <f t="shared" si="7"/>
        <v/>
      </c>
    </row>
    <row r="136" spans="1:9" ht="14.5">
      <c r="A136"/>
      <c r="E136" s="147"/>
      <c r="F136" s="147"/>
      <c r="G136" s="147"/>
      <c r="I136" s="147" t="str">
        <f t="shared" si="7"/>
        <v/>
      </c>
    </row>
    <row r="137" spans="1:9" ht="14.5">
      <c r="A137"/>
      <c r="E137" s="147"/>
      <c r="F137" s="147"/>
      <c r="G137" s="147"/>
      <c r="I137" s="147" t="str">
        <f t="shared" si="7"/>
        <v/>
      </c>
    </row>
    <row r="138" spans="1:9" ht="14.5">
      <c r="A138"/>
      <c r="E138" s="147"/>
      <c r="F138" s="147"/>
      <c r="G138" s="147"/>
      <c r="I138" s="147" t="str">
        <f t="shared" si="7"/>
        <v/>
      </c>
    </row>
    <row r="139" spans="1:9" ht="14.5">
      <c r="A139"/>
      <c r="E139" s="147"/>
      <c r="F139" s="147"/>
      <c r="G139" s="147"/>
      <c r="I139" s="147" t="str">
        <f t="shared" si="7"/>
        <v/>
      </c>
    </row>
    <row r="140" spans="1:9" ht="14.5">
      <c r="A140"/>
      <c r="E140" s="147"/>
      <c r="F140" s="147"/>
      <c r="G140" s="147"/>
      <c r="I140" s="147" t="str">
        <f t="shared" si="7"/>
        <v/>
      </c>
    </row>
    <row r="141" spans="1:9" ht="14.5">
      <c r="A141"/>
      <c r="E141" s="147"/>
      <c r="F141" s="147"/>
      <c r="G141" s="147"/>
      <c r="I141" s="147" t="str">
        <f t="shared" si="7"/>
        <v/>
      </c>
    </row>
    <row r="142" spans="1:9" ht="14.5">
      <c r="A142"/>
      <c r="E142" s="147"/>
      <c r="F142" s="147"/>
      <c r="G142" s="147"/>
      <c r="I142" s="147" t="str">
        <f t="shared" ref="I142:I205" si="8">TRIM(C142)</f>
        <v/>
      </c>
    </row>
    <row r="143" spans="1:9" ht="14.5">
      <c r="A143"/>
      <c r="E143" s="147"/>
      <c r="F143" s="147"/>
      <c r="G143" s="147"/>
      <c r="I143" s="147" t="str">
        <f t="shared" si="8"/>
        <v/>
      </c>
    </row>
    <row r="144" spans="1:9" ht="14.5">
      <c r="A144"/>
      <c r="E144" s="147"/>
      <c r="F144" s="147"/>
      <c r="G144" s="147"/>
      <c r="I144" s="147" t="str">
        <f t="shared" si="8"/>
        <v/>
      </c>
    </row>
    <row r="145" spans="1:9" ht="14.5">
      <c r="A145"/>
      <c r="E145" s="147"/>
      <c r="F145" s="147"/>
      <c r="G145" s="147"/>
      <c r="I145" s="147" t="str">
        <f t="shared" si="8"/>
        <v/>
      </c>
    </row>
    <row r="146" spans="1:9" ht="14.5">
      <c r="A146"/>
      <c r="E146" s="147"/>
      <c r="F146" s="147"/>
      <c r="G146" s="147"/>
      <c r="I146" s="147" t="str">
        <f t="shared" si="8"/>
        <v/>
      </c>
    </row>
    <row r="147" spans="1:9" ht="14.5">
      <c r="A147"/>
      <c r="E147" s="147"/>
      <c r="F147" s="147"/>
      <c r="G147" s="147"/>
      <c r="I147" s="147" t="str">
        <f t="shared" si="8"/>
        <v/>
      </c>
    </row>
    <row r="148" spans="1:9" ht="14.5">
      <c r="A148"/>
      <c r="E148" s="147"/>
      <c r="F148" s="147"/>
      <c r="G148" s="147"/>
      <c r="I148" s="147" t="str">
        <f t="shared" si="8"/>
        <v/>
      </c>
    </row>
    <row r="149" spans="1:9" ht="14.5">
      <c r="A149"/>
      <c r="E149" s="147"/>
      <c r="F149" s="147"/>
      <c r="G149" s="147"/>
      <c r="I149" s="147" t="str">
        <f t="shared" si="8"/>
        <v/>
      </c>
    </row>
    <row r="150" spans="1:9" ht="14.5">
      <c r="A150"/>
      <c r="E150" s="147"/>
      <c r="F150" s="147"/>
      <c r="G150" s="147"/>
      <c r="I150" s="147" t="str">
        <f t="shared" si="8"/>
        <v/>
      </c>
    </row>
    <row r="151" spans="1:9" ht="14.5">
      <c r="A151"/>
      <c r="E151" s="147"/>
      <c r="F151" s="147"/>
      <c r="G151" s="147"/>
      <c r="I151" s="147" t="str">
        <f t="shared" si="8"/>
        <v/>
      </c>
    </row>
    <row r="152" spans="1:9" ht="14.5">
      <c r="A152"/>
      <c r="E152" s="147"/>
      <c r="F152" s="147"/>
      <c r="G152" s="147"/>
      <c r="I152" s="147" t="str">
        <f t="shared" si="8"/>
        <v/>
      </c>
    </row>
    <row r="153" spans="1:9" ht="14.5">
      <c r="A153"/>
      <c r="E153" s="147"/>
      <c r="F153" s="147"/>
      <c r="G153" s="147"/>
      <c r="I153" s="147" t="str">
        <f t="shared" si="8"/>
        <v/>
      </c>
    </row>
    <row r="154" spans="1:9" ht="14.5">
      <c r="A154"/>
      <c r="E154" s="147"/>
      <c r="F154" s="147"/>
      <c r="G154" s="147"/>
      <c r="I154" s="147" t="str">
        <f t="shared" si="8"/>
        <v/>
      </c>
    </row>
    <row r="155" spans="1:9" ht="14.5">
      <c r="A155"/>
      <c r="E155" s="147"/>
      <c r="F155" s="147"/>
      <c r="G155" s="147"/>
      <c r="I155" s="147" t="str">
        <f t="shared" si="8"/>
        <v/>
      </c>
    </row>
    <row r="156" spans="1:9" ht="14.5">
      <c r="A156"/>
      <c r="E156" s="147"/>
      <c r="F156" s="147"/>
      <c r="G156" s="147"/>
      <c r="I156" s="147" t="str">
        <f t="shared" si="8"/>
        <v/>
      </c>
    </row>
    <row r="157" spans="1:9" ht="14.5">
      <c r="A157"/>
      <c r="E157" s="147"/>
      <c r="F157" s="147"/>
      <c r="G157" s="147"/>
      <c r="I157" s="147" t="str">
        <f t="shared" si="8"/>
        <v/>
      </c>
    </row>
    <row r="158" spans="1:9" ht="14.5">
      <c r="A158"/>
      <c r="E158" s="147"/>
      <c r="F158" s="147"/>
      <c r="G158" s="147"/>
      <c r="I158" s="147" t="str">
        <f t="shared" si="8"/>
        <v/>
      </c>
    </row>
    <row r="159" spans="1:9" ht="14.5">
      <c r="A159"/>
      <c r="E159" s="147"/>
      <c r="F159" s="147"/>
      <c r="G159" s="147"/>
      <c r="I159" s="147" t="str">
        <f t="shared" si="8"/>
        <v/>
      </c>
    </row>
    <row r="160" spans="1:9" ht="14.5">
      <c r="A160"/>
      <c r="E160" s="147"/>
      <c r="F160" s="147"/>
      <c r="G160" s="147"/>
      <c r="I160" s="147" t="str">
        <f t="shared" si="8"/>
        <v/>
      </c>
    </row>
    <row r="161" spans="1:9" ht="14.5">
      <c r="A161"/>
      <c r="E161" s="147"/>
      <c r="F161" s="147"/>
      <c r="G161" s="147"/>
      <c r="I161" s="147" t="str">
        <f t="shared" si="8"/>
        <v/>
      </c>
    </row>
    <row r="162" spans="1:9" ht="14.5">
      <c r="A162"/>
      <c r="E162" s="147"/>
      <c r="F162" s="147"/>
      <c r="G162" s="147"/>
      <c r="I162" s="147" t="str">
        <f t="shared" si="8"/>
        <v/>
      </c>
    </row>
    <row r="163" spans="1:9" ht="14.5">
      <c r="A163"/>
      <c r="E163" s="147"/>
      <c r="F163" s="147"/>
      <c r="G163" s="147"/>
      <c r="I163" s="147" t="str">
        <f t="shared" si="8"/>
        <v/>
      </c>
    </row>
    <row r="164" spans="1:9" ht="14.5">
      <c r="A164"/>
      <c r="E164" s="147"/>
      <c r="F164" s="147"/>
      <c r="G164" s="147"/>
      <c r="I164" s="147" t="str">
        <f t="shared" si="8"/>
        <v/>
      </c>
    </row>
    <row r="165" spans="1:9" ht="14.5">
      <c r="A165"/>
      <c r="E165" s="147"/>
      <c r="F165" s="147"/>
      <c r="G165" s="147"/>
      <c r="I165" s="147" t="str">
        <f t="shared" si="8"/>
        <v/>
      </c>
    </row>
    <row r="166" spans="1:9" ht="14.5">
      <c r="A166"/>
      <c r="E166" s="147"/>
      <c r="F166" s="147"/>
      <c r="G166" s="147"/>
      <c r="I166" s="147" t="str">
        <f t="shared" si="8"/>
        <v/>
      </c>
    </row>
    <row r="167" spans="1:9" ht="14.5">
      <c r="A167"/>
      <c r="E167" s="147"/>
      <c r="F167" s="147"/>
      <c r="G167" s="147"/>
      <c r="I167" s="147" t="str">
        <f t="shared" si="8"/>
        <v/>
      </c>
    </row>
    <row r="168" spans="1:9" ht="14.5">
      <c r="A168"/>
      <c r="E168" s="147"/>
      <c r="F168" s="147"/>
      <c r="G168" s="147"/>
      <c r="I168" s="147" t="str">
        <f t="shared" si="8"/>
        <v/>
      </c>
    </row>
    <row r="169" spans="1:9" ht="14.5">
      <c r="A169"/>
      <c r="E169" s="147"/>
      <c r="F169" s="147"/>
      <c r="G169" s="147"/>
      <c r="I169" s="147" t="str">
        <f t="shared" si="8"/>
        <v/>
      </c>
    </row>
    <row r="170" spans="1:9" ht="14.5">
      <c r="A170"/>
      <c r="E170" s="147"/>
      <c r="F170" s="147"/>
      <c r="G170" s="147"/>
      <c r="I170" s="147" t="str">
        <f t="shared" si="8"/>
        <v/>
      </c>
    </row>
    <row r="171" spans="1:9" ht="14.5">
      <c r="A171"/>
      <c r="E171" s="147"/>
      <c r="F171" s="147"/>
      <c r="G171" s="147"/>
      <c r="I171" s="147" t="str">
        <f t="shared" si="8"/>
        <v/>
      </c>
    </row>
    <row r="172" spans="1:9" ht="14.5">
      <c r="A172"/>
      <c r="E172" s="147"/>
      <c r="F172" s="147"/>
      <c r="G172" s="147"/>
      <c r="I172" s="147" t="str">
        <f t="shared" si="8"/>
        <v/>
      </c>
    </row>
    <row r="173" spans="1:9" ht="14.5">
      <c r="A173"/>
      <c r="E173" s="147"/>
      <c r="F173" s="147"/>
      <c r="G173" s="147"/>
      <c r="I173" s="147" t="str">
        <f t="shared" si="8"/>
        <v/>
      </c>
    </row>
    <row r="174" spans="1:9" ht="14.5">
      <c r="A174"/>
      <c r="E174" s="147"/>
      <c r="F174" s="147"/>
      <c r="G174" s="147"/>
      <c r="I174" s="147" t="str">
        <f t="shared" si="8"/>
        <v/>
      </c>
    </row>
    <row r="175" spans="1:9" ht="14.5">
      <c r="A175"/>
      <c r="E175" s="147"/>
      <c r="F175" s="147"/>
      <c r="G175" s="147"/>
      <c r="I175" s="147" t="str">
        <f t="shared" si="8"/>
        <v/>
      </c>
    </row>
    <row r="176" spans="1:9" ht="14.5">
      <c r="A176"/>
      <c r="E176" s="147"/>
      <c r="F176" s="147"/>
      <c r="G176" s="147"/>
      <c r="I176" s="147" t="str">
        <f t="shared" si="8"/>
        <v/>
      </c>
    </row>
    <row r="177" spans="1:9" ht="14.5">
      <c r="A177"/>
      <c r="E177" s="147"/>
      <c r="F177" s="147"/>
      <c r="G177" s="147"/>
      <c r="I177" s="147" t="str">
        <f t="shared" si="8"/>
        <v/>
      </c>
    </row>
    <row r="178" spans="1:9" ht="14.5">
      <c r="A178"/>
      <c r="E178" s="147"/>
      <c r="F178" s="147"/>
      <c r="G178" s="147"/>
      <c r="I178" s="147" t="str">
        <f t="shared" si="8"/>
        <v/>
      </c>
    </row>
    <row r="179" spans="1:9" ht="14.5">
      <c r="A179"/>
      <c r="E179" s="147"/>
      <c r="F179" s="147"/>
      <c r="G179" s="147"/>
      <c r="I179" s="147" t="str">
        <f t="shared" si="8"/>
        <v/>
      </c>
    </row>
    <row r="180" spans="1:9" ht="14.5">
      <c r="A180"/>
      <c r="E180" s="147"/>
      <c r="F180" s="147"/>
      <c r="G180" s="147"/>
      <c r="I180" s="147" t="str">
        <f t="shared" si="8"/>
        <v/>
      </c>
    </row>
    <row r="181" spans="1:9" ht="14.5">
      <c r="A181"/>
      <c r="E181" s="147"/>
      <c r="F181" s="147"/>
      <c r="G181" s="147"/>
      <c r="I181" s="147" t="str">
        <f t="shared" si="8"/>
        <v/>
      </c>
    </row>
    <row r="182" spans="1:9" ht="14.5">
      <c r="A182"/>
      <c r="E182" s="147"/>
      <c r="F182" s="147"/>
      <c r="G182" s="147"/>
      <c r="I182" s="147" t="str">
        <f t="shared" si="8"/>
        <v/>
      </c>
    </row>
    <row r="183" spans="1:9" ht="14.5">
      <c r="A183"/>
      <c r="E183" s="147"/>
      <c r="F183" s="147"/>
      <c r="G183" s="147"/>
      <c r="I183" s="147" t="str">
        <f t="shared" si="8"/>
        <v/>
      </c>
    </row>
    <row r="184" spans="1:9" ht="14.5">
      <c r="A184"/>
      <c r="E184" s="147"/>
      <c r="F184" s="147"/>
      <c r="G184" s="147"/>
      <c r="I184" s="147" t="str">
        <f t="shared" si="8"/>
        <v/>
      </c>
    </row>
    <row r="185" spans="1:9" ht="14.5">
      <c r="A185"/>
      <c r="E185" s="147"/>
      <c r="F185" s="147"/>
      <c r="G185" s="147"/>
      <c r="I185" s="147" t="str">
        <f t="shared" si="8"/>
        <v/>
      </c>
    </row>
    <row r="186" spans="1:9" ht="14.5">
      <c r="A186"/>
      <c r="E186" s="147"/>
      <c r="F186" s="147"/>
      <c r="G186" s="147"/>
      <c r="I186" s="147" t="str">
        <f t="shared" si="8"/>
        <v/>
      </c>
    </row>
    <row r="187" spans="1:9" ht="14.5">
      <c r="A187"/>
      <c r="E187" s="147"/>
      <c r="F187" s="147"/>
      <c r="G187" s="147"/>
      <c r="I187" s="147" t="str">
        <f t="shared" si="8"/>
        <v/>
      </c>
    </row>
    <row r="188" spans="1:9" ht="14.5">
      <c r="A188"/>
      <c r="E188" s="147"/>
      <c r="F188" s="147"/>
      <c r="G188" s="147"/>
      <c r="I188" s="147" t="str">
        <f t="shared" si="8"/>
        <v/>
      </c>
    </row>
    <row r="189" spans="1:9" ht="14.5">
      <c r="A189"/>
      <c r="E189" s="147"/>
      <c r="F189" s="147"/>
      <c r="G189" s="147"/>
      <c r="I189" s="147" t="str">
        <f t="shared" si="8"/>
        <v/>
      </c>
    </row>
    <row r="190" spans="1:9" ht="14.5">
      <c r="A190"/>
      <c r="E190" s="147"/>
      <c r="F190" s="147"/>
      <c r="G190" s="147"/>
      <c r="I190" s="147" t="str">
        <f t="shared" si="8"/>
        <v/>
      </c>
    </row>
    <row r="191" spans="1:9" ht="14.5">
      <c r="A191"/>
      <c r="E191" s="147"/>
      <c r="F191" s="147"/>
      <c r="G191" s="147"/>
      <c r="I191" s="147" t="str">
        <f t="shared" si="8"/>
        <v/>
      </c>
    </row>
    <row r="192" spans="1:9" ht="14.5">
      <c r="A192"/>
      <c r="E192" s="147"/>
      <c r="F192" s="147"/>
      <c r="G192" s="147"/>
      <c r="I192" s="147" t="str">
        <f t="shared" si="8"/>
        <v/>
      </c>
    </row>
    <row r="193" spans="1:9" ht="14.5">
      <c r="A193"/>
      <c r="E193" s="147"/>
      <c r="F193" s="147"/>
      <c r="G193" s="147"/>
      <c r="I193" s="147" t="str">
        <f t="shared" si="8"/>
        <v/>
      </c>
    </row>
    <row r="194" spans="1:9" ht="14.5">
      <c r="A194"/>
      <c r="E194" s="147"/>
      <c r="F194" s="147"/>
      <c r="G194" s="147"/>
      <c r="I194" s="147" t="str">
        <f t="shared" si="8"/>
        <v/>
      </c>
    </row>
    <row r="195" spans="1:9" ht="14.5">
      <c r="A195"/>
      <c r="E195" s="147"/>
      <c r="F195" s="147"/>
      <c r="G195" s="147"/>
      <c r="I195" s="147" t="str">
        <f t="shared" si="8"/>
        <v/>
      </c>
    </row>
    <row r="196" spans="1:9" ht="14.5">
      <c r="A196"/>
      <c r="E196" s="147"/>
      <c r="F196" s="147"/>
      <c r="G196" s="147"/>
      <c r="I196" s="147" t="str">
        <f t="shared" si="8"/>
        <v/>
      </c>
    </row>
    <row r="197" spans="1:9" ht="14.5">
      <c r="A197"/>
      <c r="E197" s="147"/>
      <c r="F197" s="147"/>
      <c r="G197" s="147"/>
      <c r="I197" s="147" t="str">
        <f t="shared" si="8"/>
        <v/>
      </c>
    </row>
    <row r="198" spans="1:9" ht="14.5">
      <c r="A198"/>
      <c r="E198" s="147"/>
      <c r="F198" s="147"/>
      <c r="G198" s="147"/>
      <c r="I198" s="147" t="str">
        <f t="shared" si="8"/>
        <v/>
      </c>
    </row>
    <row r="199" spans="1:9" ht="14.5">
      <c r="A199"/>
      <c r="E199" s="147"/>
      <c r="F199" s="147"/>
      <c r="G199" s="147"/>
      <c r="I199" s="147" t="str">
        <f t="shared" si="8"/>
        <v/>
      </c>
    </row>
    <row r="200" spans="1:9" ht="14.5">
      <c r="A200"/>
      <c r="E200" s="147"/>
      <c r="F200" s="147"/>
      <c r="G200" s="147"/>
      <c r="I200" s="147" t="str">
        <f t="shared" si="8"/>
        <v/>
      </c>
    </row>
    <row r="201" spans="1:9" ht="14.5">
      <c r="A201"/>
      <c r="E201" s="147"/>
      <c r="F201" s="147"/>
      <c r="G201" s="147"/>
      <c r="I201" s="147" t="str">
        <f t="shared" si="8"/>
        <v/>
      </c>
    </row>
    <row r="202" spans="1:9" ht="14.5">
      <c r="A202"/>
      <c r="E202" s="147"/>
      <c r="F202" s="147"/>
      <c r="G202" s="147"/>
      <c r="I202" s="147" t="str">
        <f t="shared" si="8"/>
        <v/>
      </c>
    </row>
    <row r="203" spans="1:9" ht="14.5">
      <c r="A203"/>
      <c r="E203" s="147"/>
      <c r="F203" s="147"/>
      <c r="G203" s="147"/>
      <c r="I203" s="147" t="str">
        <f t="shared" si="8"/>
        <v/>
      </c>
    </row>
    <row r="204" spans="1:9" ht="14.5">
      <c r="A204"/>
      <c r="E204" s="147"/>
      <c r="F204" s="147"/>
      <c r="G204" s="147"/>
      <c r="I204" s="147" t="str">
        <f t="shared" si="8"/>
        <v/>
      </c>
    </row>
    <row r="205" spans="1:9" ht="14.5">
      <c r="A205"/>
      <c r="E205" s="147"/>
      <c r="F205" s="147"/>
      <c r="G205" s="147"/>
      <c r="I205" s="147" t="str">
        <f t="shared" si="8"/>
        <v/>
      </c>
    </row>
    <row r="206" spans="1:9" ht="14.5">
      <c r="A206"/>
      <c r="E206" s="147"/>
      <c r="F206" s="147"/>
      <c r="G206" s="147"/>
      <c r="I206" s="147" t="str">
        <f t="shared" ref="I206:I269" si="9">TRIM(C206)</f>
        <v/>
      </c>
    </row>
    <row r="207" spans="1:9" ht="14.5">
      <c r="A207"/>
      <c r="E207" s="147"/>
      <c r="F207" s="147"/>
      <c r="G207" s="147"/>
      <c r="I207" s="147" t="str">
        <f t="shared" si="9"/>
        <v/>
      </c>
    </row>
    <row r="208" spans="1:9" ht="14.5">
      <c r="A208"/>
      <c r="E208" s="147"/>
      <c r="F208" s="147"/>
      <c r="G208" s="147"/>
      <c r="I208" s="147" t="str">
        <f t="shared" si="9"/>
        <v/>
      </c>
    </row>
    <row r="209" spans="1:9" ht="14.5">
      <c r="A209"/>
      <c r="E209" s="147"/>
      <c r="F209" s="147"/>
      <c r="G209" s="147"/>
      <c r="I209" s="147" t="str">
        <f t="shared" si="9"/>
        <v/>
      </c>
    </row>
    <row r="210" spans="1:9" ht="14.5">
      <c r="A210"/>
      <c r="E210" s="147"/>
      <c r="F210" s="147"/>
      <c r="G210" s="147"/>
      <c r="I210" s="147" t="str">
        <f t="shared" si="9"/>
        <v/>
      </c>
    </row>
    <row r="211" spans="1:9" ht="14.5">
      <c r="A211"/>
      <c r="E211" s="147"/>
      <c r="F211" s="147"/>
      <c r="G211" s="147"/>
      <c r="I211" s="147" t="str">
        <f t="shared" si="9"/>
        <v/>
      </c>
    </row>
    <row r="212" spans="1:9" ht="14.5">
      <c r="A212"/>
      <c r="E212" s="147"/>
      <c r="F212" s="147"/>
      <c r="G212" s="147"/>
      <c r="I212" s="147" t="str">
        <f t="shared" si="9"/>
        <v/>
      </c>
    </row>
    <row r="213" spans="1:9" ht="14.5">
      <c r="A213"/>
      <c r="E213" s="147"/>
      <c r="F213" s="147"/>
      <c r="G213" s="147"/>
      <c r="I213" s="147" t="str">
        <f t="shared" si="9"/>
        <v/>
      </c>
    </row>
    <row r="214" spans="1:9" ht="14.5">
      <c r="A214"/>
      <c r="E214" s="147"/>
      <c r="F214" s="147"/>
      <c r="G214" s="147"/>
      <c r="I214" s="147" t="str">
        <f t="shared" si="9"/>
        <v/>
      </c>
    </row>
    <row r="215" spans="1:9" ht="14.5">
      <c r="A215"/>
      <c r="E215" s="147"/>
      <c r="F215" s="147"/>
      <c r="G215" s="147"/>
      <c r="I215" s="147" t="str">
        <f t="shared" si="9"/>
        <v/>
      </c>
    </row>
    <row r="216" spans="1:9" ht="14.5">
      <c r="A216"/>
      <c r="E216" s="147"/>
      <c r="F216" s="147"/>
      <c r="G216" s="147"/>
      <c r="I216" s="147" t="str">
        <f t="shared" si="9"/>
        <v/>
      </c>
    </row>
    <row r="217" spans="1:9" ht="14.5">
      <c r="A217"/>
      <c r="E217" s="147"/>
      <c r="F217" s="147"/>
      <c r="G217" s="147"/>
      <c r="I217" s="147" t="str">
        <f t="shared" si="9"/>
        <v/>
      </c>
    </row>
    <row r="218" spans="1:9" ht="14.5">
      <c r="A218"/>
      <c r="E218" s="147"/>
      <c r="F218" s="147"/>
      <c r="G218" s="147"/>
      <c r="I218" s="147" t="str">
        <f t="shared" si="9"/>
        <v/>
      </c>
    </row>
    <row r="219" spans="1:9" ht="14.5">
      <c r="A219"/>
      <c r="E219" s="147"/>
      <c r="F219" s="147"/>
      <c r="G219" s="147"/>
      <c r="I219" s="147" t="str">
        <f t="shared" si="9"/>
        <v/>
      </c>
    </row>
    <row r="220" spans="1:9" ht="14.5">
      <c r="A220"/>
      <c r="E220" s="147"/>
      <c r="F220" s="147"/>
      <c r="G220" s="147"/>
      <c r="I220" s="147" t="str">
        <f t="shared" si="9"/>
        <v/>
      </c>
    </row>
    <row r="221" spans="1:9" ht="14.5">
      <c r="A221"/>
      <c r="E221" s="147"/>
      <c r="F221" s="147"/>
      <c r="G221" s="147"/>
      <c r="I221" s="147" t="str">
        <f t="shared" si="9"/>
        <v/>
      </c>
    </row>
    <row r="222" spans="1:9" ht="14.5">
      <c r="A222"/>
      <c r="E222" s="147"/>
      <c r="F222" s="147"/>
      <c r="G222" s="147"/>
      <c r="I222" s="147" t="str">
        <f t="shared" si="9"/>
        <v/>
      </c>
    </row>
    <row r="223" spans="1:9" ht="14.5">
      <c r="A223"/>
      <c r="E223" s="147"/>
      <c r="F223" s="147"/>
      <c r="G223" s="147"/>
      <c r="I223" s="147" t="str">
        <f t="shared" si="9"/>
        <v/>
      </c>
    </row>
    <row r="224" spans="1:9" ht="14.5">
      <c r="A224"/>
      <c r="E224" s="147"/>
      <c r="F224" s="147"/>
      <c r="G224" s="147"/>
      <c r="I224" s="147" t="str">
        <f t="shared" si="9"/>
        <v/>
      </c>
    </row>
    <row r="225" spans="1:9" ht="14.5">
      <c r="A225"/>
      <c r="E225" s="147"/>
      <c r="F225" s="147"/>
      <c r="G225" s="147"/>
      <c r="I225" s="147" t="str">
        <f t="shared" si="9"/>
        <v/>
      </c>
    </row>
    <row r="226" spans="1:9" ht="14.5">
      <c r="A226"/>
      <c r="E226" s="147"/>
      <c r="F226" s="147"/>
      <c r="G226" s="147"/>
      <c r="I226" s="147" t="str">
        <f t="shared" si="9"/>
        <v/>
      </c>
    </row>
    <row r="227" spans="1:9" ht="14.5">
      <c r="A227"/>
      <c r="E227" s="147"/>
      <c r="F227" s="147"/>
      <c r="G227" s="147"/>
      <c r="I227" s="147" t="str">
        <f t="shared" si="9"/>
        <v/>
      </c>
    </row>
    <row r="228" spans="1:9" ht="14.5">
      <c r="A228"/>
      <c r="E228" s="147"/>
      <c r="F228" s="147"/>
      <c r="G228" s="147"/>
      <c r="I228" s="147" t="str">
        <f t="shared" si="9"/>
        <v/>
      </c>
    </row>
    <row r="229" spans="1:9" ht="14.5">
      <c r="A229"/>
      <c r="E229" s="147"/>
      <c r="F229" s="147"/>
      <c r="G229" s="147"/>
      <c r="I229" s="147" t="str">
        <f t="shared" si="9"/>
        <v/>
      </c>
    </row>
    <row r="230" spans="1:9" ht="14.5">
      <c r="A230"/>
      <c r="E230" s="147"/>
      <c r="F230" s="147"/>
      <c r="G230" s="147"/>
      <c r="I230" s="147" t="str">
        <f t="shared" si="9"/>
        <v/>
      </c>
    </row>
    <row r="231" spans="1:9" ht="14.5">
      <c r="A231"/>
      <c r="E231" s="147"/>
      <c r="F231" s="147"/>
      <c r="G231" s="147"/>
      <c r="I231" s="147" t="str">
        <f t="shared" si="9"/>
        <v/>
      </c>
    </row>
    <row r="232" spans="1:9" ht="14.5">
      <c r="A232"/>
      <c r="E232" s="147"/>
      <c r="F232" s="147"/>
      <c r="G232" s="147"/>
      <c r="I232" s="147" t="str">
        <f t="shared" si="9"/>
        <v/>
      </c>
    </row>
    <row r="233" spans="1:9" ht="14.5">
      <c r="A233"/>
      <c r="E233" s="147"/>
      <c r="F233" s="147"/>
      <c r="G233" s="147"/>
      <c r="I233" s="147" t="str">
        <f t="shared" si="9"/>
        <v/>
      </c>
    </row>
    <row r="234" spans="1:9" ht="14.5">
      <c r="A234"/>
      <c r="E234" s="147"/>
      <c r="F234" s="147"/>
      <c r="G234" s="147"/>
      <c r="I234" s="147" t="str">
        <f t="shared" si="9"/>
        <v/>
      </c>
    </row>
    <row r="235" spans="1:9" ht="14.5">
      <c r="A235"/>
      <c r="E235" s="147"/>
      <c r="F235" s="147"/>
      <c r="G235" s="147"/>
      <c r="I235" s="147" t="str">
        <f t="shared" si="9"/>
        <v/>
      </c>
    </row>
    <row r="236" spans="1:9" ht="14.5">
      <c r="A236"/>
      <c r="E236" s="147"/>
      <c r="F236" s="147"/>
      <c r="G236" s="147"/>
      <c r="I236" s="147" t="str">
        <f t="shared" si="9"/>
        <v/>
      </c>
    </row>
    <row r="237" spans="1:9" ht="14.5">
      <c r="A237"/>
      <c r="E237" s="147"/>
      <c r="F237" s="147"/>
      <c r="G237" s="147"/>
      <c r="I237" s="147" t="str">
        <f t="shared" si="9"/>
        <v/>
      </c>
    </row>
    <row r="238" spans="1:9" ht="14.5">
      <c r="A238"/>
      <c r="E238" s="147"/>
      <c r="F238" s="147"/>
      <c r="G238" s="147"/>
      <c r="I238" s="147" t="str">
        <f t="shared" si="9"/>
        <v/>
      </c>
    </row>
    <row r="239" spans="1:9" ht="14.5">
      <c r="A239"/>
      <c r="E239" s="147"/>
      <c r="F239" s="147"/>
      <c r="G239" s="147"/>
      <c r="I239" s="147" t="str">
        <f t="shared" si="9"/>
        <v/>
      </c>
    </row>
    <row r="240" spans="1:9" ht="14.5">
      <c r="A240"/>
      <c r="E240" s="147"/>
      <c r="F240" s="147"/>
      <c r="G240" s="147"/>
      <c r="I240" s="147" t="str">
        <f t="shared" si="9"/>
        <v/>
      </c>
    </row>
    <row r="241" spans="1:9" ht="14.5">
      <c r="A241"/>
      <c r="E241" s="147"/>
      <c r="F241" s="147"/>
      <c r="G241" s="147"/>
      <c r="I241" s="147" t="str">
        <f t="shared" si="9"/>
        <v/>
      </c>
    </row>
    <row r="242" spans="1:9" ht="14.5">
      <c r="A242"/>
      <c r="E242" s="147"/>
      <c r="F242" s="147"/>
      <c r="G242" s="147"/>
      <c r="I242" s="147" t="str">
        <f t="shared" si="9"/>
        <v/>
      </c>
    </row>
    <row r="243" spans="1:9" ht="14.5">
      <c r="A243"/>
      <c r="E243" s="147"/>
      <c r="F243" s="147"/>
      <c r="G243" s="147"/>
      <c r="I243" s="147" t="str">
        <f t="shared" si="9"/>
        <v/>
      </c>
    </row>
    <row r="244" spans="1:9" ht="14.5">
      <c r="A244"/>
      <c r="E244" s="147"/>
      <c r="F244" s="147"/>
      <c r="G244" s="147"/>
      <c r="I244" s="147" t="str">
        <f t="shared" si="9"/>
        <v/>
      </c>
    </row>
    <row r="245" spans="1:9" ht="14.5">
      <c r="A245"/>
      <c r="E245" s="147"/>
      <c r="F245" s="147"/>
      <c r="G245" s="147"/>
      <c r="I245" s="147" t="str">
        <f t="shared" si="9"/>
        <v/>
      </c>
    </row>
    <row r="246" spans="1:9" ht="14.5">
      <c r="A246"/>
      <c r="E246" s="147"/>
      <c r="F246" s="147"/>
      <c r="G246" s="147"/>
      <c r="I246" s="147" t="str">
        <f t="shared" si="9"/>
        <v/>
      </c>
    </row>
    <row r="247" spans="1:9" ht="14.5">
      <c r="A247"/>
      <c r="E247" s="147"/>
      <c r="F247" s="147"/>
      <c r="G247" s="147"/>
      <c r="I247" s="147" t="str">
        <f t="shared" si="9"/>
        <v/>
      </c>
    </row>
    <row r="248" spans="1:9" ht="14.5">
      <c r="A248"/>
      <c r="E248" s="147"/>
      <c r="F248" s="147"/>
      <c r="G248" s="147"/>
      <c r="I248" s="147" t="str">
        <f t="shared" si="9"/>
        <v/>
      </c>
    </row>
    <row r="249" spans="1:9" ht="14.5">
      <c r="A249"/>
      <c r="E249" s="147"/>
      <c r="F249" s="147"/>
      <c r="G249" s="147"/>
      <c r="I249" s="147" t="str">
        <f t="shared" si="9"/>
        <v/>
      </c>
    </row>
    <row r="250" spans="1:9" ht="14.5">
      <c r="A250"/>
      <c r="E250" s="147"/>
      <c r="F250" s="147"/>
      <c r="G250" s="147"/>
      <c r="I250" s="147" t="str">
        <f t="shared" si="9"/>
        <v/>
      </c>
    </row>
    <row r="251" spans="1:9" ht="14.5">
      <c r="A251"/>
      <c r="E251" s="147"/>
      <c r="F251" s="147"/>
      <c r="G251" s="147"/>
      <c r="I251" s="147" t="str">
        <f t="shared" si="9"/>
        <v/>
      </c>
    </row>
    <row r="252" spans="1:9" ht="14.5">
      <c r="A252"/>
      <c r="E252" s="147"/>
      <c r="F252" s="147"/>
      <c r="G252" s="147"/>
      <c r="I252" s="147" t="str">
        <f t="shared" si="9"/>
        <v/>
      </c>
    </row>
    <row r="253" spans="1:9" ht="14.5">
      <c r="A253"/>
      <c r="E253" s="147"/>
      <c r="F253" s="147"/>
      <c r="G253" s="147"/>
      <c r="I253" s="147" t="str">
        <f t="shared" si="9"/>
        <v/>
      </c>
    </row>
    <row r="254" spans="1:9" ht="14.5">
      <c r="A254"/>
      <c r="E254" s="147"/>
      <c r="F254" s="147"/>
      <c r="G254" s="147"/>
      <c r="I254" s="147" t="str">
        <f t="shared" si="9"/>
        <v/>
      </c>
    </row>
    <row r="255" spans="1:9" ht="14.5">
      <c r="A255"/>
      <c r="E255" s="147"/>
      <c r="F255" s="147"/>
      <c r="G255" s="147"/>
      <c r="I255" s="147" t="str">
        <f t="shared" si="9"/>
        <v/>
      </c>
    </row>
    <row r="256" spans="1:9" ht="14.5">
      <c r="A256"/>
      <c r="E256" s="147"/>
      <c r="F256" s="147"/>
      <c r="G256" s="147"/>
      <c r="I256" s="147" t="str">
        <f t="shared" si="9"/>
        <v/>
      </c>
    </row>
    <row r="257" spans="1:9" ht="14.5">
      <c r="A257"/>
      <c r="E257" s="147"/>
      <c r="F257" s="147"/>
      <c r="G257" s="147"/>
      <c r="I257" s="147" t="str">
        <f t="shared" si="9"/>
        <v/>
      </c>
    </row>
    <row r="258" spans="1:9" ht="14.5">
      <c r="A258"/>
      <c r="E258" s="147"/>
      <c r="F258" s="147"/>
      <c r="G258" s="147"/>
      <c r="I258" s="147" t="str">
        <f t="shared" si="9"/>
        <v/>
      </c>
    </row>
    <row r="259" spans="1:9" ht="14.5">
      <c r="A259"/>
      <c r="E259" s="147"/>
      <c r="F259" s="147"/>
      <c r="G259" s="147"/>
      <c r="I259" s="147" t="str">
        <f t="shared" si="9"/>
        <v/>
      </c>
    </row>
    <row r="260" spans="1:9" ht="14.5">
      <c r="A260"/>
      <c r="E260" s="147"/>
      <c r="F260" s="147"/>
      <c r="G260" s="147"/>
      <c r="I260" s="147" t="str">
        <f t="shared" si="9"/>
        <v/>
      </c>
    </row>
    <row r="261" spans="1:9" ht="14.5">
      <c r="A261"/>
      <c r="E261" s="147"/>
      <c r="F261" s="147"/>
      <c r="G261" s="147"/>
      <c r="I261" s="147" t="str">
        <f t="shared" si="9"/>
        <v/>
      </c>
    </row>
    <row r="262" spans="1:9" ht="14.5">
      <c r="A262"/>
      <c r="E262" s="147"/>
      <c r="F262" s="147"/>
      <c r="G262" s="147"/>
      <c r="I262" s="147" t="str">
        <f t="shared" si="9"/>
        <v/>
      </c>
    </row>
    <row r="263" spans="1:9" ht="14.5">
      <c r="A263"/>
      <c r="E263" s="147"/>
      <c r="F263" s="147"/>
      <c r="G263" s="147"/>
      <c r="I263" s="147" t="str">
        <f t="shared" si="9"/>
        <v/>
      </c>
    </row>
    <row r="264" spans="1:9" ht="14.5">
      <c r="A264"/>
      <c r="E264" s="147"/>
      <c r="F264" s="147"/>
      <c r="G264" s="147"/>
      <c r="I264" s="147" t="str">
        <f t="shared" si="9"/>
        <v/>
      </c>
    </row>
    <row r="265" spans="1:9" ht="14.5">
      <c r="A265"/>
      <c r="E265" s="147"/>
      <c r="F265" s="147"/>
      <c r="G265" s="147"/>
      <c r="I265" s="147" t="str">
        <f t="shared" si="9"/>
        <v/>
      </c>
    </row>
    <row r="266" spans="1:9" ht="14.5">
      <c r="A266"/>
      <c r="E266" s="147"/>
      <c r="F266" s="147"/>
      <c r="G266" s="147"/>
      <c r="I266" s="147" t="str">
        <f t="shared" si="9"/>
        <v/>
      </c>
    </row>
    <row r="267" spans="1:9" ht="14.5">
      <c r="A267"/>
      <c r="E267" s="147"/>
      <c r="F267" s="147"/>
      <c r="G267" s="147"/>
      <c r="I267" s="147" t="str">
        <f t="shared" si="9"/>
        <v/>
      </c>
    </row>
    <row r="268" spans="1:9" ht="14.5">
      <c r="A268"/>
      <c r="E268" s="147"/>
      <c r="F268" s="147"/>
      <c r="G268" s="147"/>
      <c r="I268" s="147" t="str">
        <f t="shared" si="9"/>
        <v/>
      </c>
    </row>
    <row r="269" spans="1:9" ht="14.5">
      <c r="A269"/>
      <c r="E269" s="147"/>
      <c r="F269" s="147"/>
      <c r="G269" s="147"/>
      <c r="I269" s="147" t="str">
        <f t="shared" si="9"/>
        <v/>
      </c>
    </row>
    <row r="270" spans="1:9" ht="14.5">
      <c r="A270"/>
      <c r="E270" s="147"/>
      <c r="F270" s="147"/>
      <c r="G270" s="147"/>
      <c r="I270" s="147" t="str">
        <f t="shared" ref="I270:I327" si="10">TRIM(C270)</f>
        <v/>
      </c>
    </row>
    <row r="271" spans="1:9" ht="14.5">
      <c r="A271"/>
      <c r="E271" s="147"/>
      <c r="F271" s="147"/>
      <c r="G271" s="147"/>
      <c r="I271" s="147" t="str">
        <f t="shared" si="10"/>
        <v/>
      </c>
    </row>
    <row r="272" spans="1:9" ht="14.5">
      <c r="A272"/>
      <c r="E272" s="147"/>
      <c r="F272" s="147"/>
      <c r="G272" s="147"/>
      <c r="I272" s="147" t="str">
        <f t="shared" si="10"/>
        <v/>
      </c>
    </row>
    <row r="273" spans="1:9" ht="14.5">
      <c r="A273"/>
      <c r="E273" s="147"/>
      <c r="F273" s="147"/>
      <c r="G273" s="147"/>
      <c r="I273" s="147" t="str">
        <f t="shared" si="10"/>
        <v/>
      </c>
    </row>
    <row r="274" spans="1:9" ht="14.5">
      <c r="A274"/>
      <c r="E274" s="147"/>
      <c r="F274" s="147"/>
      <c r="G274" s="147"/>
      <c r="I274" s="147" t="str">
        <f t="shared" si="10"/>
        <v/>
      </c>
    </row>
    <row r="275" spans="1:9" ht="14.5">
      <c r="A275"/>
      <c r="E275" s="147"/>
      <c r="F275" s="147"/>
      <c r="G275" s="147"/>
      <c r="I275" s="147" t="str">
        <f t="shared" si="10"/>
        <v/>
      </c>
    </row>
    <row r="276" spans="1:9" ht="14.5">
      <c r="A276"/>
      <c r="E276" s="147"/>
      <c r="F276" s="147"/>
      <c r="G276" s="147"/>
      <c r="I276" s="147" t="str">
        <f t="shared" si="10"/>
        <v/>
      </c>
    </row>
    <row r="277" spans="1:9" ht="14.5">
      <c r="A277"/>
      <c r="E277" s="147"/>
      <c r="F277" s="147"/>
      <c r="G277" s="147"/>
      <c r="I277" s="147" t="str">
        <f t="shared" si="10"/>
        <v/>
      </c>
    </row>
    <row r="278" spans="1:9" ht="14.5">
      <c r="A278"/>
      <c r="E278" s="147"/>
      <c r="F278" s="147"/>
      <c r="G278" s="147"/>
      <c r="I278" s="147" t="str">
        <f t="shared" si="10"/>
        <v/>
      </c>
    </row>
    <row r="279" spans="1:9" ht="14.5">
      <c r="A279"/>
      <c r="E279" s="147"/>
      <c r="F279" s="147"/>
      <c r="G279" s="147"/>
      <c r="I279" s="147" t="str">
        <f t="shared" si="10"/>
        <v/>
      </c>
    </row>
    <row r="280" spans="1:9" ht="14.5">
      <c r="A280"/>
      <c r="E280" s="147"/>
      <c r="F280" s="147"/>
      <c r="G280" s="147"/>
      <c r="I280" s="147" t="str">
        <f t="shared" si="10"/>
        <v/>
      </c>
    </row>
    <row r="281" spans="1:9" ht="14.5">
      <c r="A281"/>
      <c r="E281" s="147"/>
      <c r="F281" s="147"/>
      <c r="G281" s="147"/>
      <c r="I281" s="147" t="str">
        <f t="shared" si="10"/>
        <v/>
      </c>
    </row>
    <row r="282" spans="1:9" ht="14.5">
      <c r="A282"/>
      <c r="E282" s="147"/>
      <c r="F282" s="147"/>
      <c r="G282" s="147"/>
      <c r="I282" s="147" t="str">
        <f t="shared" si="10"/>
        <v/>
      </c>
    </row>
    <row r="283" spans="1:9" ht="14.5">
      <c r="A283"/>
      <c r="E283" s="147"/>
      <c r="F283" s="147"/>
      <c r="G283" s="147"/>
      <c r="I283" s="147" t="str">
        <f t="shared" si="10"/>
        <v/>
      </c>
    </row>
    <row r="284" spans="1:9" ht="14.5">
      <c r="A284"/>
      <c r="E284" s="147"/>
      <c r="F284" s="147"/>
      <c r="G284" s="147"/>
      <c r="I284" s="147" t="str">
        <f t="shared" si="10"/>
        <v/>
      </c>
    </row>
    <row r="285" spans="1:9" ht="14.5">
      <c r="A285"/>
      <c r="E285" s="147"/>
      <c r="F285" s="147"/>
      <c r="G285" s="147"/>
      <c r="I285" s="147" t="str">
        <f t="shared" si="10"/>
        <v/>
      </c>
    </row>
    <row r="286" spans="1:9" ht="14.5">
      <c r="A286"/>
      <c r="E286" s="147"/>
      <c r="F286" s="147"/>
      <c r="G286" s="147"/>
      <c r="I286" s="147" t="str">
        <f t="shared" si="10"/>
        <v/>
      </c>
    </row>
    <row r="287" spans="1:9" ht="14.5">
      <c r="A287"/>
      <c r="E287" s="147"/>
      <c r="F287" s="147"/>
      <c r="G287" s="147"/>
      <c r="I287" s="147" t="str">
        <f t="shared" si="10"/>
        <v/>
      </c>
    </row>
    <row r="288" spans="1:9" ht="14.5">
      <c r="A288"/>
      <c r="E288" s="147"/>
      <c r="F288" s="147"/>
      <c r="G288" s="147"/>
      <c r="I288" s="147" t="str">
        <f t="shared" si="10"/>
        <v/>
      </c>
    </row>
    <row r="289" spans="1:9" ht="14.5">
      <c r="A289"/>
      <c r="E289" s="147"/>
      <c r="F289" s="147"/>
      <c r="G289" s="147"/>
      <c r="I289" s="147" t="str">
        <f t="shared" si="10"/>
        <v/>
      </c>
    </row>
    <row r="290" spans="1:9" ht="14.5">
      <c r="A290"/>
      <c r="E290" s="147"/>
      <c r="F290" s="147"/>
      <c r="G290" s="147"/>
      <c r="I290" s="147" t="str">
        <f t="shared" si="10"/>
        <v/>
      </c>
    </row>
    <row r="291" spans="1:9" ht="14.5">
      <c r="A291"/>
      <c r="E291" s="147"/>
      <c r="F291" s="147"/>
      <c r="G291" s="147"/>
      <c r="I291" s="147" t="str">
        <f t="shared" si="10"/>
        <v/>
      </c>
    </row>
    <row r="292" spans="1:9" ht="14.5">
      <c r="A292"/>
      <c r="E292" s="147"/>
      <c r="F292" s="147"/>
      <c r="G292" s="147"/>
      <c r="I292" s="147" t="str">
        <f t="shared" si="10"/>
        <v/>
      </c>
    </row>
    <row r="293" spans="1:9" ht="14.5">
      <c r="A293"/>
      <c r="E293" s="147"/>
      <c r="F293" s="147"/>
      <c r="G293" s="147"/>
      <c r="I293" s="147" t="str">
        <f t="shared" si="10"/>
        <v/>
      </c>
    </row>
    <row r="294" spans="1:9" ht="14.5">
      <c r="A294"/>
      <c r="E294" s="147"/>
      <c r="F294" s="147"/>
      <c r="G294" s="147"/>
      <c r="I294" s="147" t="str">
        <f t="shared" si="10"/>
        <v/>
      </c>
    </row>
    <row r="295" spans="1:9" ht="14.5">
      <c r="A295"/>
      <c r="E295" s="147"/>
      <c r="F295" s="147"/>
      <c r="G295" s="147"/>
      <c r="I295" s="147" t="str">
        <f t="shared" si="10"/>
        <v/>
      </c>
    </row>
    <row r="296" spans="1:9" ht="14.5">
      <c r="A296"/>
      <c r="E296" s="147"/>
      <c r="F296" s="147"/>
      <c r="G296" s="147"/>
      <c r="I296" s="147" t="str">
        <f t="shared" si="10"/>
        <v/>
      </c>
    </row>
    <row r="297" spans="1:9" ht="14.5">
      <c r="A297"/>
      <c r="E297" s="147"/>
      <c r="F297" s="147"/>
      <c r="G297" s="147"/>
      <c r="I297" s="147" t="str">
        <f t="shared" si="10"/>
        <v/>
      </c>
    </row>
    <row r="298" spans="1:9" ht="14.5">
      <c r="A298"/>
      <c r="E298" s="147"/>
      <c r="F298" s="147"/>
      <c r="G298" s="147"/>
      <c r="I298" s="147" t="str">
        <f t="shared" si="10"/>
        <v/>
      </c>
    </row>
    <row r="299" spans="1:9" ht="14.5">
      <c r="A299"/>
      <c r="E299" s="147"/>
      <c r="F299" s="147"/>
      <c r="G299" s="147"/>
      <c r="I299" s="147" t="str">
        <f t="shared" si="10"/>
        <v/>
      </c>
    </row>
    <row r="300" spans="1:9" ht="14.5">
      <c r="A300"/>
      <c r="E300" s="147"/>
      <c r="F300" s="147"/>
      <c r="G300" s="147"/>
      <c r="I300" s="147" t="str">
        <f t="shared" si="10"/>
        <v/>
      </c>
    </row>
    <row r="301" spans="1:9" ht="14.5">
      <c r="A301"/>
      <c r="E301" s="147"/>
      <c r="F301" s="147"/>
      <c r="G301" s="147"/>
      <c r="I301" s="147" t="str">
        <f t="shared" si="10"/>
        <v/>
      </c>
    </row>
    <row r="302" spans="1:9" ht="14.5">
      <c r="A302"/>
      <c r="E302" s="147"/>
      <c r="F302" s="147"/>
      <c r="G302" s="147"/>
      <c r="I302" s="147" t="str">
        <f t="shared" si="10"/>
        <v/>
      </c>
    </row>
    <row r="303" spans="1:9" ht="14.5">
      <c r="A303"/>
      <c r="E303" s="147"/>
      <c r="F303" s="147"/>
      <c r="G303" s="147"/>
      <c r="I303" s="147" t="str">
        <f t="shared" si="10"/>
        <v/>
      </c>
    </row>
    <row r="304" spans="1:9" ht="14.5">
      <c r="A304"/>
      <c r="E304" s="147"/>
      <c r="F304" s="147"/>
      <c r="G304" s="147"/>
      <c r="I304" s="147" t="str">
        <f t="shared" si="10"/>
        <v/>
      </c>
    </row>
    <row r="305" spans="1:9" ht="14.5">
      <c r="A305"/>
      <c r="E305" s="147"/>
      <c r="F305" s="147"/>
      <c r="G305" s="147"/>
      <c r="I305" s="147" t="str">
        <f t="shared" si="10"/>
        <v/>
      </c>
    </row>
    <row r="306" spans="1:9" ht="14.5">
      <c r="A306"/>
      <c r="E306" s="147"/>
      <c r="F306" s="147"/>
      <c r="G306" s="147"/>
      <c r="I306" s="147" t="str">
        <f t="shared" si="10"/>
        <v/>
      </c>
    </row>
    <row r="307" spans="1:9" ht="14.5">
      <c r="A307"/>
      <c r="E307" s="147"/>
      <c r="F307" s="147"/>
      <c r="G307" s="147"/>
      <c r="I307" s="147" t="str">
        <f t="shared" si="10"/>
        <v/>
      </c>
    </row>
    <row r="308" spans="1:9" ht="14.5">
      <c r="A308"/>
      <c r="E308" s="147"/>
      <c r="F308" s="147"/>
      <c r="G308" s="147"/>
      <c r="I308" s="147" t="str">
        <f t="shared" si="10"/>
        <v/>
      </c>
    </row>
    <row r="309" spans="1:9" ht="14.5">
      <c r="A309"/>
      <c r="E309" s="147"/>
      <c r="F309" s="147"/>
      <c r="G309" s="147"/>
      <c r="I309" s="147" t="str">
        <f t="shared" si="10"/>
        <v/>
      </c>
    </row>
    <row r="310" spans="1:9" ht="14.5">
      <c r="A310"/>
      <c r="E310" s="147"/>
      <c r="F310" s="147"/>
      <c r="G310" s="147"/>
      <c r="I310" s="147" t="str">
        <f t="shared" si="10"/>
        <v/>
      </c>
    </row>
    <row r="311" spans="1:9" ht="14.5">
      <c r="A311"/>
      <c r="E311" s="147"/>
      <c r="F311" s="147"/>
      <c r="G311" s="147"/>
      <c r="I311" s="147" t="str">
        <f t="shared" si="10"/>
        <v/>
      </c>
    </row>
    <row r="312" spans="1:9" ht="14.5">
      <c r="A312"/>
      <c r="E312" s="147"/>
      <c r="F312" s="147"/>
      <c r="G312" s="147"/>
      <c r="I312" s="147" t="str">
        <f t="shared" si="10"/>
        <v/>
      </c>
    </row>
    <row r="313" spans="1:9" ht="14.5">
      <c r="A313"/>
      <c r="E313" s="147"/>
      <c r="F313" s="147"/>
      <c r="G313" s="147"/>
      <c r="I313" s="147" t="str">
        <f t="shared" si="10"/>
        <v/>
      </c>
    </row>
    <row r="314" spans="1:9" ht="14.5">
      <c r="A314"/>
      <c r="E314" s="147"/>
      <c r="F314" s="147"/>
      <c r="G314" s="147"/>
      <c r="I314" s="147" t="str">
        <f t="shared" si="10"/>
        <v/>
      </c>
    </row>
    <row r="315" spans="1:9" ht="14.5">
      <c r="A315"/>
      <c r="E315" s="147"/>
      <c r="F315" s="147"/>
      <c r="G315" s="147"/>
      <c r="I315" s="147" t="str">
        <f t="shared" si="10"/>
        <v/>
      </c>
    </row>
    <row r="316" spans="1:9" ht="14.5">
      <c r="A316"/>
      <c r="E316" s="147"/>
      <c r="F316" s="147"/>
      <c r="G316" s="147"/>
      <c r="I316" s="147" t="str">
        <f t="shared" si="10"/>
        <v/>
      </c>
    </row>
    <row r="317" spans="1:9" ht="14.5">
      <c r="A317"/>
      <c r="E317" s="147"/>
      <c r="F317" s="147"/>
      <c r="G317" s="147"/>
      <c r="I317" s="147" t="str">
        <f t="shared" si="10"/>
        <v/>
      </c>
    </row>
    <row r="318" spans="1:9" ht="14.5">
      <c r="A318"/>
      <c r="E318" s="147"/>
      <c r="F318" s="147"/>
      <c r="G318" s="147"/>
      <c r="I318" s="147" t="str">
        <f t="shared" si="10"/>
        <v/>
      </c>
    </row>
    <row r="319" spans="1:9" ht="14.5">
      <c r="A319"/>
      <c r="E319" s="147"/>
      <c r="F319" s="147"/>
      <c r="G319" s="147"/>
      <c r="I319" s="147" t="str">
        <f t="shared" si="10"/>
        <v/>
      </c>
    </row>
    <row r="320" spans="1:9" ht="14.5">
      <c r="A320"/>
      <c r="E320" s="147"/>
      <c r="F320" s="147"/>
      <c r="G320" s="147"/>
      <c r="I320" s="147" t="str">
        <f t="shared" si="10"/>
        <v/>
      </c>
    </row>
    <row r="321" spans="1:9" ht="14.5">
      <c r="A321"/>
      <c r="E321" s="147"/>
      <c r="F321" s="147"/>
      <c r="G321" s="147"/>
      <c r="I321" s="147" t="str">
        <f t="shared" si="10"/>
        <v/>
      </c>
    </row>
    <row r="322" spans="1:9" ht="14.5">
      <c r="A322"/>
      <c r="E322" s="147"/>
      <c r="F322" s="147"/>
      <c r="G322" s="147"/>
      <c r="I322" s="147" t="str">
        <f t="shared" si="10"/>
        <v/>
      </c>
    </row>
    <row r="323" spans="1:9" ht="14.5">
      <c r="A323"/>
      <c r="E323" s="147"/>
      <c r="F323" s="147"/>
      <c r="G323" s="147"/>
      <c r="I323" s="147" t="str">
        <f t="shared" si="10"/>
        <v/>
      </c>
    </row>
    <row r="324" spans="1:9" ht="14.5">
      <c r="A324"/>
      <c r="E324" s="147"/>
      <c r="F324" s="147"/>
      <c r="G324" s="147"/>
      <c r="I324" s="147" t="str">
        <f t="shared" si="10"/>
        <v/>
      </c>
    </row>
    <row r="325" spans="1:9" ht="14.5">
      <c r="A325"/>
      <c r="E325" s="147"/>
      <c r="F325" s="147"/>
      <c r="G325" s="147"/>
      <c r="I325" s="147" t="str">
        <f t="shared" si="10"/>
        <v/>
      </c>
    </row>
    <row r="326" spans="1:9" ht="14.5">
      <c r="A326"/>
      <c r="E326" s="147"/>
      <c r="F326" s="147"/>
      <c r="G326" s="147"/>
      <c r="I326" s="147" t="str">
        <f t="shared" si="10"/>
        <v/>
      </c>
    </row>
    <row r="327" spans="1:9" ht="14.5">
      <c r="A327"/>
      <c r="E327" s="147"/>
      <c r="F327" s="147"/>
      <c r="G327" s="147"/>
      <c r="I327" s="147" t="str">
        <f t="shared" si="10"/>
        <v/>
      </c>
    </row>
  </sheetData>
  <sheetProtection sheet="1"/>
  <mergeCells count="38">
    <mergeCell ref="B79:B80"/>
    <mergeCell ref="B62:B64"/>
    <mergeCell ref="B65:B67"/>
    <mergeCell ref="B4:B13"/>
    <mergeCell ref="B23:B24"/>
    <mergeCell ref="B19:B21"/>
    <mergeCell ref="B60:C60"/>
    <mergeCell ref="B46:C46"/>
    <mergeCell ref="B52:B55"/>
    <mergeCell ref="B56:B57"/>
    <mergeCell ref="B72:B73"/>
    <mergeCell ref="F1:G1"/>
    <mergeCell ref="C1:C2"/>
    <mergeCell ref="B1:B2"/>
    <mergeCell ref="B3:C3"/>
    <mergeCell ref="A43:A45"/>
    <mergeCell ref="A29:A37"/>
    <mergeCell ref="A19:A26"/>
    <mergeCell ref="D1:E1"/>
    <mergeCell ref="A4:A18"/>
    <mergeCell ref="A38:A42"/>
    <mergeCell ref="B28:C28"/>
    <mergeCell ref="A72:A76"/>
    <mergeCell ref="B75:B76"/>
    <mergeCell ref="A79:A80"/>
    <mergeCell ref="B29:B34"/>
    <mergeCell ref="B35:B36"/>
    <mergeCell ref="B38:B41"/>
    <mergeCell ref="B43:B45"/>
    <mergeCell ref="B47:B50"/>
    <mergeCell ref="B68:C68"/>
    <mergeCell ref="B78:C78"/>
    <mergeCell ref="A69:A71"/>
    <mergeCell ref="A62:A64"/>
    <mergeCell ref="A65:A67"/>
    <mergeCell ref="A47:A51"/>
    <mergeCell ref="A52:A57"/>
    <mergeCell ref="A58:A59"/>
  </mergeCells>
  <phoneticPr fontId="6" type="noConversion"/>
  <conditionalFormatting sqref="E4:E81">
    <cfRule type="expression" dxfId="14" priority="169">
      <formula>OR(D4="N",D4="[   ]")</formula>
    </cfRule>
  </conditionalFormatting>
  <conditionalFormatting sqref="F4:F81">
    <cfRule type="expression" dxfId="13" priority="171">
      <formula>OR(D4="Y",D4="AC",D4="RA",D4="NA",D4="[   ]")</formula>
    </cfRule>
  </conditionalFormatting>
  <conditionalFormatting sqref="G4:G81">
    <cfRule type="expression" dxfId="12" priority="170">
      <formula>OR(D4="Y",D4="AC",D4="RA",D4="NA",D4="[   ]")</formula>
    </cfRule>
  </conditionalFormatting>
  <dataValidations count="1">
    <dataValidation type="list" allowBlank="1" showInputMessage="1" showErrorMessage="1" sqref="D79:D81 D29:D45 D61:D67 D4:D27 D69:D77 D47:D59" xr:uid="{00000000-0002-0000-0400-000000000000}">
      <formula1>"Y, N, AC, RA, NA"</formula1>
    </dataValidation>
  </dataValidations>
  <pageMargins left="0.70866141732283472" right="0.70866141732283472" top="0.74803149606299213" bottom="0.74803149606299213" header="0.31496062992125984" footer="0.31496062992125984"/>
  <pageSetup paperSize="9" scale="37" fitToHeight="0" orientation="portrait" r:id="rId1"/>
  <headerFooter>
    <oddHeader>&amp;LC-RAF&amp;R&amp;F</oddHeader>
    <oddFooter>&amp;C&amp;P&amp;R&amp;A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I336"/>
  <sheetViews>
    <sheetView zoomScaleNormal="100" workbookViewId="0">
      <pane xSplit="3" ySplit="2" topLeftCell="D3" activePane="bottomRight" state="frozen"/>
      <selection pane="topRight" activeCell="C1" sqref="C1"/>
      <selection pane="bottomLeft" activeCell="A3" sqref="A3"/>
      <selection pane="bottomRight" activeCell="E4" sqref="E4"/>
    </sheetView>
  </sheetViews>
  <sheetFormatPr defaultColWidth="9.1796875" defaultRowHeight="15" customHeight="1"/>
  <cols>
    <col min="1" max="1" width="12.453125" style="208" customWidth="1"/>
    <col min="2" max="2" width="28.453125" style="175" customWidth="1"/>
    <col min="3" max="3" width="49" customWidth="1"/>
    <col min="4" max="4" width="8.54296875" style="147" customWidth="1"/>
    <col min="5" max="7" width="44.81640625" style="195" customWidth="1"/>
    <col min="8" max="8" width="9.1796875" style="147"/>
    <col min="9" max="9" width="0" style="147" hidden="1" customWidth="1"/>
    <col min="10" max="16384" width="9.1796875" style="147"/>
  </cols>
  <sheetData>
    <row r="1" spans="1:9" s="146" customFormat="1" ht="16.5" thickTop="1" thickBot="1">
      <c r="A1" s="151"/>
      <c r="B1" s="346" t="s">
        <v>332</v>
      </c>
      <c r="C1" s="341" t="s">
        <v>3</v>
      </c>
      <c r="D1" s="340" t="s">
        <v>41</v>
      </c>
      <c r="E1" s="341"/>
      <c r="F1" s="340" t="s">
        <v>185</v>
      </c>
      <c r="G1" s="341"/>
    </row>
    <row r="2" spans="1:9" s="146" customFormat="1" ht="32" thickTop="1" thickBot="1">
      <c r="A2" s="152"/>
      <c r="B2" s="347"/>
      <c r="C2" s="360"/>
      <c r="D2" s="176" t="s">
        <v>42</v>
      </c>
      <c r="E2" s="177" t="s">
        <v>43</v>
      </c>
      <c r="F2" s="176" t="s">
        <v>100</v>
      </c>
      <c r="G2" s="178" t="s">
        <v>99</v>
      </c>
    </row>
    <row r="3" spans="1:9" s="146" customFormat="1" ht="16.5" thickTop="1" thickBot="1">
      <c r="A3" s="153">
        <v>4.0999999999999996</v>
      </c>
      <c r="B3" s="353" t="s">
        <v>60</v>
      </c>
      <c r="C3" s="353"/>
      <c r="D3" s="166"/>
      <c r="E3" s="209"/>
      <c r="F3" s="209"/>
      <c r="G3" s="223"/>
    </row>
    <row r="4" spans="1:9" ht="28.5" thickTop="1">
      <c r="A4" s="342" t="s">
        <v>8</v>
      </c>
      <c r="B4" s="349" t="s">
        <v>75</v>
      </c>
      <c r="C4" s="196" t="s">
        <v>155</v>
      </c>
      <c r="D4" s="10" t="s">
        <v>40</v>
      </c>
      <c r="E4" s="11"/>
      <c r="F4" s="11"/>
      <c r="G4" s="11"/>
      <c r="I4" s="147" t="str">
        <f t="shared" ref="I4:I23" si="0">TRIM(C4)</f>
        <v>·         Antivirus and anti-malware tools used to detect attacks and protect devices are updated automatically.</v>
      </c>
    </row>
    <row r="5" spans="1:9" ht="42.5" thickBot="1">
      <c r="A5" s="342"/>
      <c r="B5" s="350"/>
      <c r="C5" s="196" t="s">
        <v>156</v>
      </c>
      <c r="D5" s="10" t="s">
        <v>40</v>
      </c>
      <c r="E5" s="26"/>
      <c r="F5" s="26"/>
      <c r="G5" s="26"/>
      <c r="I5" s="147" t="str">
        <f t="shared" si="0"/>
        <v>·         E-mail protection mechanisms are used to filter for common cyber threats (e.g. attached malware or malicious links).</v>
      </c>
    </row>
    <row r="6" spans="1:9" ht="43" thickTop="1" thickBot="1">
      <c r="A6" s="352"/>
      <c r="B6" s="157" t="s">
        <v>158</v>
      </c>
      <c r="C6" s="214" t="s">
        <v>157</v>
      </c>
      <c r="D6" s="10" t="s">
        <v>40</v>
      </c>
      <c r="E6" s="26"/>
      <c r="F6" s="26"/>
      <c r="G6" s="26"/>
      <c r="I6" s="147" t="str">
        <f t="shared" si="0"/>
        <v>·         Penetration testing and vulnerability scanning are conducted and analysed routinely according to the risk assessment for business systems and the internal network.</v>
      </c>
    </row>
    <row r="7" spans="1:9" ht="123" customHeight="1" thickTop="1" thickBot="1">
      <c r="A7" s="161" t="s">
        <v>10</v>
      </c>
      <c r="B7" s="170" t="s">
        <v>158</v>
      </c>
      <c r="C7" s="207" t="s">
        <v>159</v>
      </c>
      <c r="D7" s="47" t="s">
        <v>40</v>
      </c>
      <c r="E7" s="53"/>
      <c r="F7" s="53"/>
      <c r="G7" s="55"/>
      <c r="I7" s="147" t="str">
        <f t="shared" si="0"/>
        <v>·         A combination of penetration testing and vulnerability scanning is conducted routinely on a risk-based approach to determine security gaps before deployment into production.</v>
      </c>
    </row>
    <row r="8" spans="1:9" ht="57" thickTop="1" thickBot="1">
      <c r="A8" s="342" t="s">
        <v>9</v>
      </c>
      <c r="B8" s="198" t="s">
        <v>75</v>
      </c>
      <c r="C8" s="197" t="s">
        <v>247</v>
      </c>
      <c r="D8" s="47" t="s">
        <v>40</v>
      </c>
      <c r="E8" s="26"/>
      <c r="F8" s="26"/>
      <c r="G8" s="55"/>
      <c r="I8" s="147" t="str">
        <f t="shared" si="0"/>
        <v>·        Behavioural analysis is automatically conducted through implemented processes and tools for e-mails and attachments to detect for and block against malware when present.</v>
      </c>
    </row>
    <row r="9" spans="1:9" ht="44" customHeight="1" thickTop="1" thickBot="1">
      <c r="A9" s="342"/>
      <c r="B9" s="199" t="s">
        <v>158</v>
      </c>
      <c r="C9" s="197" t="s">
        <v>248</v>
      </c>
      <c r="D9" s="10" t="s">
        <v>40</v>
      </c>
      <c r="E9" s="26"/>
      <c r="F9" s="26"/>
      <c r="G9" s="27"/>
      <c r="I9" s="147" t="str">
        <f t="shared" si="0"/>
        <v>·       Vulnerability scanning is rotated to scan all high-risk systems in production environment throughout the year.</v>
      </c>
    </row>
    <row r="10" spans="1:9" ht="16.5" thickTop="1" thickBot="1">
      <c r="A10" s="153">
        <v>4.2</v>
      </c>
      <c r="B10" s="353" t="s">
        <v>61</v>
      </c>
      <c r="C10" s="353"/>
      <c r="D10" s="166"/>
      <c r="E10" s="166"/>
      <c r="F10" s="211"/>
      <c r="G10" s="212"/>
      <c r="I10" s="147" t="str">
        <f>TRIM(B10)</f>
        <v>Anomalies activity detection</v>
      </c>
    </row>
    <row r="11" spans="1:9" ht="42.5" thickTop="1">
      <c r="A11" s="342" t="s">
        <v>8</v>
      </c>
      <c r="B11" s="349" t="s">
        <v>249</v>
      </c>
      <c r="C11" s="197" t="s">
        <v>250</v>
      </c>
      <c r="D11" s="10" t="s">
        <v>40</v>
      </c>
      <c r="E11" s="26"/>
      <c r="F11" s="26"/>
      <c r="G11" s="26"/>
      <c r="I11" s="147" t="str">
        <f t="shared" si="0"/>
        <v>·       Based on a risk-based approach, audit log records and other security event logs are reviewed regularly and retained securely.</v>
      </c>
    </row>
    <row r="12" spans="1:9" ht="28.5" thickBot="1">
      <c r="A12" s="342"/>
      <c r="B12" s="351"/>
      <c r="C12" s="196" t="s">
        <v>251</v>
      </c>
      <c r="D12" s="10" t="s">
        <v>40</v>
      </c>
      <c r="E12" s="26"/>
      <c r="F12" s="26"/>
      <c r="G12" s="26"/>
      <c r="I12" s="147" t="str">
        <f t="shared" si="0"/>
        <v>·        Logs are available that provide traceability for all system access by individual users.</v>
      </c>
    </row>
    <row r="13" spans="1:9" ht="29" thickTop="1" thickBot="1">
      <c r="A13" s="342"/>
      <c r="B13" s="170" t="s">
        <v>76</v>
      </c>
      <c r="C13" s="197" t="s">
        <v>77</v>
      </c>
      <c r="D13" s="10" t="s">
        <v>40</v>
      </c>
      <c r="E13" s="26"/>
      <c r="F13" s="26"/>
      <c r="G13" s="26"/>
      <c r="I13" s="147" t="str">
        <f t="shared" si="0"/>
        <v>·         A process is in place to detect anomalous activities through monitoring across the environment.</v>
      </c>
    </row>
    <row r="14" spans="1:9" ht="29" thickTop="1" thickBot="1">
      <c r="A14" s="352"/>
      <c r="B14" s="198" t="s">
        <v>78</v>
      </c>
      <c r="C14" s="214" t="s">
        <v>79</v>
      </c>
      <c r="D14" s="12" t="s">
        <v>40</v>
      </c>
      <c r="E14" s="26"/>
      <c r="F14" s="26"/>
      <c r="G14" s="27"/>
      <c r="I14" s="147" t="str">
        <f t="shared" si="0"/>
        <v>·         Customer transactions generating anomalous activity alerts are monitored and reviewed.</v>
      </c>
    </row>
    <row r="15" spans="1:9" ht="42.5" thickTop="1">
      <c r="A15" s="342" t="s">
        <v>10</v>
      </c>
      <c r="B15" s="349" t="s">
        <v>249</v>
      </c>
      <c r="C15" s="202" t="s">
        <v>252</v>
      </c>
      <c r="D15" s="10" t="s">
        <v>40</v>
      </c>
      <c r="E15" s="55"/>
      <c r="F15" s="55"/>
      <c r="G15" s="26"/>
      <c r="I15" s="147" t="str">
        <f>TRIM(C15)</f>
        <v>·        Time synchronisation with a centralised and secure time source (such as an NTP server) is in place for the production environment.</v>
      </c>
    </row>
    <row r="16" spans="1:9" ht="42.5" thickBot="1">
      <c r="A16" s="342"/>
      <c r="B16" s="350"/>
      <c r="C16" s="197" t="s">
        <v>375</v>
      </c>
      <c r="D16" s="10" t="s">
        <v>40</v>
      </c>
      <c r="E16" s="26"/>
      <c r="F16" s="26"/>
      <c r="G16" s="26"/>
      <c r="I16" s="147" t="str">
        <f>TRIM(C16)</f>
        <v>· 	Systems or devices are in place to detect anomalous behaviour by customers, employees, and third-parties during the authentication process.</v>
      </c>
    </row>
    <row r="17" spans="1:9" ht="28.5" thickTop="1">
      <c r="A17" s="342"/>
      <c r="B17" s="349" t="s">
        <v>253</v>
      </c>
      <c r="C17" s="197" t="s">
        <v>254</v>
      </c>
      <c r="D17" s="10" t="s">
        <v>40</v>
      </c>
      <c r="E17" s="26"/>
      <c r="F17" s="26"/>
      <c r="G17" s="26"/>
      <c r="I17" s="147" t="str">
        <f t="shared" si="0"/>
        <v>·        Thresholds have been established to determine activity within logs that warrant management response.</v>
      </c>
    </row>
    <row r="18" spans="1:9" ht="56.5" thickBot="1">
      <c r="A18" s="352"/>
      <c r="B18" s="350"/>
      <c r="C18" s="214" t="s">
        <v>255</v>
      </c>
      <c r="D18" s="12" t="s">
        <v>40</v>
      </c>
      <c r="E18" s="27"/>
      <c r="F18" s="27"/>
      <c r="G18" s="26"/>
      <c r="I18" s="147" t="str">
        <f t="shared" si="0"/>
        <v>·        Tools actively monitor security logs for anomalous behaviour (e.g. Endpoint Detection and Response (“EDR”) solution) and provide alerts within established parameters.</v>
      </c>
    </row>
    <row r="19" spans="1:9" ht="43" thickTop="1" thickBot="1">
      <c r="A19" s="342" t="s">
        <v>9</v>
      </c>
      <c r="B19" s="157" t="s">
        <v>256</v>
      </c>
      <c r="C19" s="202" t="s">
        <v>257</v>
      </c>
      <c r="D19" s="10" t="s">
        <v>40</v>
      </c>
      <c r="E19" s="26"/>
      <c r="F19" s="26"/>
      <c r="G19" s="55"/>
      <c r="I19" s="147" t="str">
        <f t="shared" si="0"/>
        <v>·        Logging practices and thresholds for security logging are reviewed periodically to ensure that appropriate log management is in place.</v>
      </c>
    </row>
    <row r="20" spans="1:9" ht="29" thickTop="1" thickBot="1">
      <c r="A20" s="342"/>
      <c r="B20" s="198" t="s">
        <v>76</v>
      </c>
      <c r="C20" s="197" t="s">
        <v>160</v>
      </c>
      <c r="D20" s="10" t="s">
        <v>40</v>
      </c>
      <c r="E20" s="26"/>
      <c r="F20" s="26"/>
      <c r="G20" s="26"/>
      <c r="I20" s="147" t="str">
        <f t="shared" si="0"/>
        <v>·         Measures for monitoring sensitive data or files have been implemented to prevent losses.</v>
      </c>
    </row>
    <row r="21" spans="1:9" ht="43" thickTop="1" thickBot="1">
      <c r="A21" s="352"/>
      <c r="B21" s="199" t="s">
        <v>78</v>
      </c>
      <c r="C21" s="197" t="s">
        <v>258</v>
      </c>
      <c r="D21" s="10" t="s">
        <v>40</v>
      </c>
      <c r="E21" s="26"/>
      <c r="F21" s="26"/>
      <c r="G21" s="27"/>
      <c r="I21" s="147" t="str">
        <f t="shared" ref="I21" si="1">TRIM(C21)</f>
        <v>·       	An automated tool triggers system alerts and/or fraud alerts when customer logins occur within a short period of time but from physically distant IP locations.</v>
      </c>
    </row>
    <row r="22" spans="1:9" ht="16.5" thickTop="1" thickBot="1">
      <c r="A22" s="153">
        <v>4.3</v>
      </c>
      <c r="B22" s="353" t="s">
        <v>183</v>
      </c>
      <c r="C22" s="353"/>
      <c r="D22" s="166"/>
      <c r="E22" s="166"/>
      <c r="F22" s="211"/>
      <c r="G22" s="212"/>
      <c r="I22" s="147" t="str">
        <f>TRIM(B22)</f>
        <v>Cyber incident detection</v>
      </c>
    </row>
    <row r="23" spans="1:9" ht="89" customHeight="1" thickTop="1" thickBot="1">
      <c r="A23" s="161" t="s">
        <v>8</v>
      </c>
      <c r="B23" s="157" t="s">
        <v>80</v>
      </c>
      <c r="C23" s="215" t="s">
        <v>261</v>
      </c>
      <c r="D23" s="10" t="s">
        <v>40</v>
      </c>
      <c r="E23" s="26"/>
      <c r="F23" s="26"/>
      <c r="G23" s="26"/>
      <c r="I23" s="147" t="str">
        <f t="shared" si="0"/>
        <v>·        Responsibilities for monitoring and reporting suspicious systems activities have been assigned.</v>
      </c>
    </row>
    <row r="24" spans="1:9" ht="42.5" thickTop="1">
      <c r="A24" s="342" t="s">
        <v>10</v>
      </c>
      <c r="B24" s="349" t="s">
        <v>80</v>
      </c>
      <c r="C24" s="216" t="s">
        <v>259</v>
      </c>
      <c r="D24" s="47" t="s">
        <v>40</v>
      </c>
      <c r="E24" s="55"/>
      <c r="F24" s="55"/>
      <c r="G24" s="55"/>
      <c r="I24" s="147" t="str">
        <f t="shared" ref="I24:I66" si="2">TRIM(C24)</f>
        <v>·        A process is in place to correlate event information from multiple sources (e.g. networks, applications, firewalls, or endpoints).</v>
      </c>
    </row>
    <row r="25" spans="1:9" ht="28.5" thickBot="1">
      <c r="A25" s="342"/>
      <c r="B25" s="350"/>
      <c r="C25" s="197" t="s">
        <v>260</v>
      </c>
      <c r="D25" s="10" t="s">
        <v>40</v>
      </c>
      <c r="E25" s="26"/>
      <c r="F25" s="26"/>
      <c r="G25" s="26"/>
      <c r="I25" s="147" t="str">
        <f t="shared" si="2"/>
        <v>·        A normal network activity baseline has been established.</v>
      </c>
    </row>
    <row r="26" spans="1:9" ht="56.5" thickTop="1">
      <c r="A26" s="342"/>
      <c r="B26" s="351" t="s">
        <v>81</v>
      </c>
      <c r="C26" s="197" t="s">
        <v>161</v>
      </c>
      <c r="D26" s="10" t="s">
        <v>40</v>
      </c>
      <c r="E26" s="26"/>
      <c r="F26" s="26"/>
      <c r="G26" s="26"/>
      <c r="I26" s="147" t="str">
        <f t="shared" si="2"/>
        <v>·         A process is in place to discover infiltration, before an attacker can traverse across systems, establish a foothold, steal information, or cause damage to data and systems.</v>
      </c>
    </row>
    <row r="27" spans="1:9" ht="70.5" thickBot="1">
      <c r="A27" s="352"/>
      <c r="B27" s="350"/>
      <c r="C27" s="200" t="s">
        <v>162</v>
      </c>
      <c r="D27" s="12" t="s">
        <v>40</v>
      </c>
      <c r="E27" s="27"/>
      <c r="F27" s="27"/>
      <c r="G27" s="27"/>
      <c r="I27" s="147" t="str">
        <f t="shared" si="2"/>
        <v>·         Resources are in place to achieve continuous detection and response (i.e. 24x7), including the detection, investigation, and root cause analysis of the sophisticated threat activity, to performing the appropriate response activities in a prompt manner.</v>
      </c>
    </row>
    <row r="28" spans="1:9" ht="16.5" thickTop="1" thickBot="1">
      <c r="A28" s="153">
        <v>4.4000000000000004</v>
      </c>
      <c r="B28" s="353" t="s">
        <v>184</v>
      </c>
      <c r="C28" s="353"/>
      <c r="D28" s="166"/>
      <c r="E28" s="166"/>
      <c r="F28" s="211"/>
      <c r="G28" s="212"/>
      <c r="I28" s="147" t="str">
        <f>TRIM(B28)</f>
        <v>Threat monitoring and analysis</v>
      </c>
    </row>
    <row r="29" spans="1:9" ht="88" customHeight="1" thickTop="1" thickBot="1">
      <c r="A29" s="217" t="s">
        <v>8</v>
      </c>
      <c r="B29" s="218"/>
      <c r="C29" s="196" t="s">
        <v>163</v>
      </c>
      <c r="D29" s="10" t="s">
        <v>40</v>
      </c>
      <c r="E29" s="53"/>
      <c r="F29" s="53"/>
      <c r="G29" s="26"/>
      <c r="I29" s="147" t="str">
        <f t="shared" si="2"/>
        <v>·         Processes are in place to monitor threat intelligence to identify emerging threats.</v>
      </c>
    </row>
    <row r="30" spans="1:9" ht="128" customHeight="1" thickTop="1" thickBot="1">
      <c r="A30" s="219" t="s">
        <v>10</v>
      </c>
      <c r="B30" s="220" t="s">
        <v>262</v>
      </c>
      <c r="C30" s="221" t="s">
        <v>164</v>
      </c>
      <c r="D30" s="50" t="s">
        <v>40</v>
      </c>
      <c r="E30" s="26"/>
      <c r="F30" s="53"/>
      <c r="G30" s="53"/>
      <c r="I30" s="147" t="str">
        <f t="shared" si="2"/>
        <v>·         The threat intelligence and analysis processes are assigned to a specific group or individual.</v>
      </c>
    </row>
    <row r="31" spans="1:9" ht="28.5" thickTop="1">
      <c r="A31" s="343" t="s">
        <v>9</v>
      </c>
      <c r="B31" s="368"/>
      <c r="C31" s="216" t="s">
        <v>263</v>
      </c>
      <c r="D31" s="10" t="s">
        <v>40</v>
      </c>
      <c r="E31" s="55"/>
      <c r="F31" s="26"/>
      <c r="G31" s="26"/>
      <c r="I31" s="147" t="str">
        <f t="shared" si="2"/>
        <v>·         Threat intelligence sources that address components of the threat profile are prioritised and monitored.</v>
      </c>
    </row>
    <row r="32" spans="1:9" ht="42">
      <c r="A32" s="342"/>
      <c r="B32" s="357"/>
      <c r="C32" s="196" t="s">
        <v>82</v>
      </c>
      <c r="D32" s="10" t="s">
        <v>40</v>
      </c>
      <c r="E32" s="26"/>
      <c r="F32" s="26"/>
      <c r="G32" s="26"/>
      <c r="I32" s="147" t="str">
        <f t="shared" si="2"/>
        <v>·         Threat intelligence is analysed to develop threat summary reports including cyber risk details and specific actions.</v>
      </c>
    </row>
    <row r="33" spans="1:9" ht="56.5" thickBot="1">
      <c r="A33" s="352"/>
      <c r="B33" s="369"/>
      <c r="C33" s="196" t="s">
        <v>376</v>
      </c>
      <c r="D33" s="10" t="s">
        <v>40</v>
      </c>
      <c r="E33" s="26"/>
      <c r="F33" s="26"/>
      <c r="G33" s="26"/>
      <c r="I33" s="147" t="str">
        <f t="shared" si="2"/>
        <v>·         The insurer uses multiple sources of intelligence, correlated log analysis, alerts, internal traffic flows, and information about geopolitical events to predict potential future attacks and attack trends.</v>
      </c>
    </row>
    <row r="34" spans="1:9" ht="15" customHeight="1" thickTop="1">
      <c r="A34" s="222"/>
      <c r="B34" s="172"/>
      <c r="C34" s="173"/>
      <c r="D34" s="148"/>
      <c r="E34" s="213"/>
      <c r="F34" s="213"/>
      <c r="G34" s="213"/>
      <c r="I34" s="147" t="str">
        <f t="shared" si="2"/>
        <v/>
      </c>
    </row>
    <row r="35" spans="1:9" ht="15" customHeight="1">
      <c r="I35" s="147" t="str">
        <f t="shared" si="2"/>
        <v/>
      </c>
    </row>
    <row r="36" spans="1:9" ht="15" customHeight="1">
      <c r="I36" s="147" t="str">
        <f t="shared" si="2"/>
        <v/>
      </c>
    </row>
    <row r="37" spans="1:9" ht="15" customHeight="1">
      <c r="I37" s="147" t="str">
        <f t="shared" si="2"/>
        <v/>
      </c>
    </row>
    <row r="38" spans="1:9" ht="15" customHeight="1">
      <c r="I38" s="147" t="str">
        <f t="shared" si="2"/>
        <v/>
      </c>
    </row>
    <row r="39" spans="1:9" ht="15" customHeight="1">
      <c r="I39" s="147" t="str">
        <f t="shared" si="2"/>
        <v/>
      </c>
    </row>
    <row r="40" spans="1:9" ht="15" customHeight="1">
      <c r="I40" s="147" t="str">
        <f t="shared" si="2"/>
        <v/>
      </c>
    </row>
    <row r="41" spans="1:9" ht="15" customHeight="1">
      <c r="I41" s="147" t="str">
        <f t="shared" si="2"/>
        <v/>
      </c>
    </row>
    <row r="42" spans="1:9" ht="15" customHeight="1">
      <c r="I42" s="147" t="str">
        <f t="shared" si="2"/>
        <v/>
      </c>
    </row>
    <row r="43" spans="1:9" ht="15" customHeight="1">
      <c r="I43" s="147" t="str">
        <f t="shared" si="2"/>
        <v/>
      </c>
    </row>
    <row r="44" spans="1:9" ht="15" customHeight="1">
      <c r="I44" s="147" t="str">
        <f t="shared" si="2"/>
        <v/>
      </c>
    </row>
    <row r="45" spans="1:9" ht="15" customHeight="1">
      <c r="I45" s="147" t="str">
        <f t="shared" si="2"/>
        <v/>
      </c>
    </row>
    <row r="46" spans="1:9" ht="15" customHeight="1">
      <c r="I46" s="147" t="str">
        <f t="shared" si="2"/>
        <v/>
      </c>
    </row>
    <row r="47" spans="1:9" ht="15" customHeight="1">
      <c r="I47" s="147" t="str">
        <f t="shared" si="2"/>
        <v/>
      </c>
    </row>
    <row r="48" spans="1:9" ht="15" customHeight="1">
      <c r="I48" s="147" t="str">
        <f t="shared" si="2"/>
        <v/>
      </c>
    </row>
    <row r="49" spans="9:9" ht="15" customHeight="1">
      <c r="I49" s="147" t="str">
        <f t="shared" si="2"/>
        <v/>
      </c>
    </row>
    <row r="50" spans="9:9" ht="15" customHeight="1">
      <c r="I50" s="147" t="str">
        <f t="shared" si="2"/>
        <v/>
      </c>
    </row>
    <row r="51" spans="9:9" ht="15" customHeight="1">
      <c r="I51" s="147" t="str">
        <f t="shared" si="2"/>
        <v/>
      </c>
    </row>
    <row r="52" spans="9:9" ht="15" customHeight="1">
      <c r="I52" s="147" t="str">
        <f t="shared" si="2"/>
        <v/>
      </c>
    </row>
    <row r="53" spans="9:9" ht="15" customHeight="1">
      <c r="I53" s="147" t="str">
        <f t="shared" si="2"/>
        <v/>
      </c>
    </row>
    <row r="54" spans="9:9" ht="15" customHeight="1">
      <c r="I54" s="147" t="str">
        <f t="shared" si="2"/>
        <v/>
      </c>
    </row>
    <row r="55" spans="9:9" ht="15" customHeight="1">
      <c r="I55" s="147" t="str">
        <f t="shared" si="2"/>
        <v/>
      </c>
    </row>
    <row r="56" spans="9:9" ht="15" customHeight="1">
      <c r="I56" s="147" t="str">
        <f t="shared" si="2"/>
        <v/>
      </c>
    </row>
    <row r="57" spans="9:9" ht="15" customHeight="1">
      <c r="I57" s="147" t="str">
        <f t="shared" si="2"/>
        <v/>
      </c>
    </row>
    <row r="58" spans="9:9" ht="15" customHeight="1">
      <c r="I58" s="147" t="str">
        <f t="shared" si="2"/>
        <v/>
      </c>
    </row>
    <row r="59" spans="9:9" ht="15" customHeight="1">
      <c r="I59" s="147" t="str">
        <f t="shared" si="2"/>
        <v/>
      </c>
    </row>
    <row r="60" spans="9:9" ht="15" customHeight="1">
      <c r="I60" s="147" t="str">
        <f t="shared" si="2"/>
        <v/>
      </c>
    </row>
    <row r="61" spans="9:9" ht="15" customHeight="1">
      <c r="I61" s="147" t="str">
        <f t="shared" si="2"/>
        <v/>
      </c>
    </row>
    <row r="62" spans="9:9" ht="15" customHeight="1">
      <c r="I62" s="147" t="str">
        <f t="shared" si="2"/>
        <v/>
      </c>
    </row>
    <row r="63" spans="9:9" ht="15" customHeight="1">
      <c r="I63" s="147" t="str">
        <f t="shared" si="2"/>
        <v/>
      </c>
    </row>
    <row r="64" spans="9:9" ht="15" customHeight="1">
      <c r="I64" s="147" t="str">
        <f t="shared" si="2"/>
        <v/>
      </c>
    </row>
    <row r="65" spans="9:9" ht="15" customHeight="1">
      <c r="I65" s="147" t="str">
        <f t="shared" si="2"/>
        <v/>
      </c>
    </row>
    <row r="66" spans="9:9" ht="15" customHeight="1">
      <c r="I66" s="147" t="str">
        <f t="shared" si="2"/>
        <v/>
      </c>
    </row>
    <row r="67" spans="9:9" ht="15" customHeight="1">
      <c r="I67" s="147" t="str">
        <f t="shared" ref="I67:I130" si="3">TRIM(C67)</f>
        <v/>
      </c>
    </row>
    <row r="68" spans="9:9" ht="15" customHeight="1">
      <c r="I68" s="147" t="str">
        <f t="shared" si="3"/>
        <v/>
      </c>
    </row>
    <row r="69" spans="9:9" ht="15" customHeight="1">
      <c r="I69" s="147" t="str">
        <f t="shared" si="3"/>
        <v/>
      </c>
    </row>
    <row r="70" spans="9:9" ht="15" customHeight="1">
      <c r="I70" s="147" t="str">
        <f t="shared" si="3"/>
        <v/>
      </c>
    </row>
    <row r="71" spans="9:9" ht="15" customHeight="1">
      <c r="I71" s="147" t="str">
        <f t="shared" si="3"/>
        <v/>
      </c>
    </row>
    <row r="72" spans="9:9" ht="15" customHeight="1">
      <c r="I72" s="147" t="str">
        <f t="shared" si="3"/>
        <v/>
      </c>
    </row>
    <row r="73" spans="9:9" ht="15" customHeight="1">
      <c r="I73" s="147" t="str">
        <f t="shared" si="3"/>
        <v/>
      </c>
    </row>
    <row r="74" spans="9:9" ht="15" customHeight="1">
      <c r="I74" s="147" t="str">
        <f t="shared" si="3"/>
        <v/>
      </c>
    </row>
    <row r="75" spans="9:9" ht="15" customHeight="1">
      <c r="I75" s="147" t="str">
        <f t="shared" si="3"/>
        <v/>
      </c>
    </row>
    <row r="76" spans="9:9" ht="15" customHeight="1">
      <c r="I76" s="147" t="str">
        <f t="shared" si="3"/>
        <v/>
      </c>
    </row>
    <row r="77" spans="9:9" ht="15" customHeight="1">
      <c r="I77" s="147" t="str">
        <f t="shared" si="3"/>
        <v/>
      </c>
    </row>
    <row r="78" spans="9:9" ht="15" customHeight="1">
      <c r="I78" s="147" t="str">
        <f t="shared" si="3"/>
        <v/>
      </c>
    </row>
    <row r="79" spans="9:9" ht="15" customHeight="1">
      <c r="I79" s="147" t="str">
        <f t="shared" si="3"/>
        <v/>
      </c>
    </row>
    <row r="80" spans="9:9" ht="15" customHeight="1">
      <c r="I80" s="147" t="str">
        <f t="shared" si="3"/>
        <v/>
      </c>
    </row>
    <row r="81" spans="9:9" ht="15" customHeight="1">
      <c r="I81" s="147" t="str">
        <f t="shared" si="3"/>
        <v/>
      </c>
    </row>
    <row r="82" spans="9:9" ht="15" customHeight="1">
      <c r="I82" s="147" t="str">
        <f t="shared" si="3"/>
        <v/>
      </c>
    </row>
    <row r="83" spans="9:9" ht="15" customHeight="1">
      <c r="I83" s="147" t="str">
        <f t="shared" si="3"/>
        <v/>
      </c>
    </row>
    <row r="84" spans="9:9" ht="15" customHeight="1">
      <c r="I84" s="147" t="str">
        <f t="shared" si="3"/>
        <v/>
      </c>
    </row>
    <row r="85" spans="9:9" ht="15" customHeight="1">
      <c r="I85" s="147" t="str">
        <f t="shared" si="3"/>
        <v/>
      </c>
    </row>
    <row r="86" spans="9:9" ht="15" customHeight="1">
      <c r="I86" s="147" t="str">
        <f t="shared" si="3"/>
        <v/>
      </c>
    </row>
    <row r="87" spans="9:9" ht="15" customHeight="1">
      <c r="I87" s="147" t="str">
        <f t="shared" si="3"/>
        <v/>
      </c>
    </row>
    <row r="88" spans="9:9" ht="15" customHeight="1">
      <c r="I88" s="147" t="str">
        <f t="shared" si="3"/>
        <v/>
      </c>
    </row>
    <row r="89" spans="9:9" ht="15" customHeight="1">
      <c r="I89" s="147" t="str">
        <f t="shared" si="3"/>
        <v/>
      </c>
    </row>
    <row r="90" spans="9:9" ht="15" customHeight="1">
      <c r="I90" s="147" t="str">
        <f t="shared" si="3"/>
        <v/>
      </c>
    </row>
    <row r="91" spans="9:9" ht="15" customHeight="1">
      <c r="I91" s="147" t="str">
        <f t="shared" si="3"/>
        <v/>
      </c>
    </row>
    <row r="92" spans="9:9" ht="15" customHeight="1">
      <c r="I92" s="147" t="str">
        <f t="shared" si="3"/>
        <v/>
      </c>
    </row>
    <row r="93" spans="9:9" ht="15" customHeight="1">
      <c r="I93" s="147" t="str">
        <f t="shared" si="3"/>
        <v/>
      </c>
    </row>
    <row r="94" spans="9:9" ht="15" customHeight="1">
      <c r="I94" s="147" t="str">
        <f t="shared" si="3"/>
        <v/>
      </c>
    </row>
    <row r="95" spans="9:9" ht="15" customHeight="1">
      <c r="I95" s="147" t="str">
        <f t="shared" si="3"/>
        <v/>
      </c>
    </row>
    <row r="96" spans="9:9" ht="15" customHeight="1">
      <c r="I96" s="147" t="str">
        <f t="shared" si="3"/>
        <v/>
      </c>
    </row>
    <row r="97" spans="9:9" ht="15" customHeight="1">
      <c r="I97" s="147" t="str">
        <f t="shared" si="3"/>
        <v/>
      </c>
    </row>
    <row r="98" spans="9:9" ht="15" customHeight="1">
      <c r="I98" s="147" t="str">
        <f t="shared" si="3"/>
        <v/>
      </c>
    </row>
    <row r="99" spans="9:9" ht="15" customHeight="1">
      <c r="I99" s="147" t="str">
        <f t="shared" si="3"/>
        <v/>
      </c>
    </row>
    <row r="100" spans="9:9" ht="15" customHeight="1">
      <c r="I100" s="147" t="str">
        <f t="shared" si="3"/>
        <v/>
      </c>
    </row>
    <row r="101" spans="9:9" ht="15" customHeight="1">
      <c r="I101" s="147" t="str">
        <f t="shared" si="3"/>
        <v/>
      </c>
    </row>
    <row r="102" spans="9:9" ht="15" customHeight="1">
      <c r="I102" s="147" t="str">
        <f t="shared" si="3"/>
        <v/>
      </c>
    </row>
    <row r="103" spans="9:9" ht="15" customHeight="1">
      <c r="I103" s="147" t="str">
        <f t="shared" si="3"/>
        <v/>
      </c>
    </row>
    <row r="104" spans="9:9" ht="15" customHeight="1">
      <c r="I104" s="147" t="str">
        <f t="shared" si="3"/>
        <v/>
      </c>
    </row>
    <row r="105" spans="9:9" ht="15" customHeight="1">
      <c r="I105" s="147" t="str">
        <f t="shared" si="3"/>
        <v/>
      </c>
    </row>
    <row r="106" spans="9:9" ht="15" customHeight="1">
      <c r="I106" s="147" t="str">
        <f t="shared" si="3"/>
        <v/>
      </c>
    </row>
    <row r="107" spans="9:9" ht="15" customHeight="1">
      <c r="I107" s="147" t="str">
        <f t="shared" si="3"/>
        <v/>
      </c>
    </row>
    <row r="108" spans="9:9" ht="15" customHeight="1">
      <c r="I108" s="147" t="str">
        <f t="shared" si="3"/>
        <v/>
      </c>
    </row>
    <row r="109" spans="9:9" ht="15" customHeight="1">
      <c r="I109" s="147" t="str">
        <f t="shared" si="3"/>
        <v/>
      </c>
    </row>
    <row r="110" spans="9:9" ht="15" customHeight="1">
      <c r="I110" s="147" t="str">
        <f t="shared" si="3"/>
        <v/>
      </c>
    </row>
    <row r="111" spans="9:9" ht="15" customHeight="1">
      <c r="I111" s="147" t="str">
        <f t="shared" si="3"/>
        <v/>
      </c>
    </row>
    <row r="112" spans="9:9" ht="15" customHeight="1">
      <c r="I112" s="147" t="str">
        <f t="shared" si="3"/>
        <v/>
      </c>
    </row>
    <row r="113" spans="9:9" ht="15" customHeight="1">
      <c r="I113" s="147" t="str">
        <f t="shared" si="3"/>
        <v/>
      </c>
    </row>
    <row r="114" spans="9:9" ht="15" customHeight="1">
      <c r="I114" s="147" t="str">
        <f t="shared" si="3"/>
        <v/>
      </c>
    </row>
    <row r="115" spans="9:9" ht="15" customHeight="1">
      <c r="I115" s="147" t="str">
        <f t="shared" si="3"/>
        <v/>
      </c>
    </row>
    <row r="116" spans="9:9" ht="15" customHeight="1">
      <c r="I116" s="147" t="str">
        <f t="shared" si="3"/>
        <v/>
      </c>
    </row>
    <row r="117" spans="9:9" ht="15" customHeight="1">
      <c r="I117" s="147" t="str">
        <f t="shared" si="3"/>
        <v/>
      </c>
    </row>
    <row r="118" spans="9:9" ht="15" customHeight="1">
      <c r="I118" s="147" t="str">
        <f t="shared" si="3"/>
        <v/>
      </c>
    </row>
    <row r="119" spans="9:9" ht="15" customHeight="1">
      <c r="I119" s="147" t="str">
        <f t="shared" si="3"/>
        <v/>
      </c>
    </row>
    <row r="120" spans="9:9" ht="15" customHeight="1">
      <c r="I120" s="147" t="str">
        <f t="shared" si="3"/>
        <v/>
      </c>
    </row>
    <row r="121" spans="9:9" ht="15" customHeight="1">
      <c r="I121" s="147" t="str">
        <f t="shared" si="3"/>
        <v/>
      </c>
    </row>
    <row r="122" spans="9:9" ht="15" customHeight="1">
      <c r="I122" s="147" t="str">
        <f t="shared" si="3"/>
        <v/>
      </c>
    </row>
    <row r="123" spans="9:9" ht="15" customHeight="1">
      <c r="I123" s="147" t="str">
        <f t="shared" si="3"/>
        <v/>
      </c>
    </row>
    <row r="124" spans="9:9" ht="15" customHeight="1">
      <c r="I124" s="147" t="str">
        <f t="shared" si="3"/>
        <v/>
      </c>
    </row>
    <row r="125" spans="9:9" ht="15" customHeight="1">
      <c r="I125" s="147" t="str">
        <f t="shared" si="3"/>
        <v/>
      </c>
    </row>
    <row r="126" spans="9:9" ht="15" customHeight="1">
      <c r="I126" s="147" t="str">
        <f t="shared" si="3"/>
        <v/>
      </c>
    </row>
    <row r="127" spans="9:9" ht="15" customHeight="1">
      <c r="I127" s="147" t="str">
        <f t="shared" si="3"/>
        <v/>
      </c>
    </row>
    <row r="128" spans="9:9" ht="15" customHeight="1">
      <c r="I128" s="147" t="str">
        <f t="shared" si="3"/>
        <v/>
      </c>
    </row>
    <row r="129" spans="9:9" ht="15" customHeight="1">
      <c r="I129" s="147" t="str">
        <f t="shared" si="3"/>
        <v/>
      </c>
    </row>
    <row r="130" spans="9:9" ht="15" customHeight="1">
      <c r="I130" s="147" t="str">
        <f t="shared" si="3"/>
        <v/>
      </c>
    </row>
    <row r="131" spans="9:9" ht="15" customHeight="1">
      <c r="I131" s="147" t="str">
        <f t="shared" ref="I131:I194" si="4">TRIM(C131)</f>
        <v/>
      </c>
    </row>
    <row r="132" spans="9:9" ht="15" customHeight="1">
      <c r="I132" s="147" t="str">
        <f t="shared" si="4"/>
        <v/>
      </c>
    </row>
    <row r="133" spans="9:9" ht="15" customHeight="1">
      <c r="I133" s="147" t="str">
        <f t="shared" si="4"/>
        <v/>
      </c>
    </row>
    <row r="134" spans="9:9" ht="15" customHeight="1">
      <c r="I134" s="147" t="str">
        <f t="shared" si="4"/>
        <v/>
      </c>
    </row>
    <row r="135" spans="9:9" ht="15" customHeight="1">
      <c r="I135" s="147" t="str">
        <f t="shared" si="4"/>
        <v/>
      </c>
    </row>
    <row r="136" spans="9:9" ht="15" customHeight="1">
      <c r="I136" s="147" t="str">
        <f t="shared" si="4"/>
        <v/>
      </c>
    </row>
    <row r="137" spans="9:9" ht="15" customHeight="1">
      <c r="I137" s="147" t="str">
        <f t="shared" si="4"/>
        <v/>
      </c>
    </row>
    <row r="138" spans="9:9" ht="15" customHeight="1">
      <c r="I138" s="147" t="str">
        <f t="shared" si="4"/>
        <v/>
      </c>
    </row>
    <row r="139" spans="9:9" ht="15" customHeight="1">
      <c r="I139" s="147" t="str">
        <f t="shared" si="4"/>
        <v/>
      </c>
    </row>
    <row r="140" spans="9:9" ht="15" customHeight="1">
      <c r="I140" s="147" t="str">
        <f t="shared" si="4"/>
        <v/>
      </c>
    </row>
    <row r="141" spans="9:9" ht="15" customHeight="1">
      <c r="I141" s="147" t="str">
        <f t="shared" si="4"/>
        <v/>
      </c>
    </row>
    <row r="142" spans="9:9" ht="15" customHeight="1">
      <c r="I142" s="147" t="str">
        <f t="shared" si="4"/>
        <v/>
      </c>
    </row>
    <row r="143" spans="9:9" ht="15" customHeight="1">
      <c r="I143" s="147" t="str">
        <f t="shared" si="4"/>
        <v/>
      </c>
    </row>
    <row r="144" spans="9:9" ht="15" customHeight="1">
      <c r="I144" s="147" t="str">
        <f t="shared" si="4"/>
        <v/>
      </c>
    </row>
    <row r="145" spans="9:9" ht="15" customHeight="1">
      <c r="I145" s="147" t="str">
        <f t="shared" si="4"/>
        <v/>
      </c>
    </row>
    <row r="146" spans="9:9" ht="15" customHeight="1">
      <c r="I146" s="147" t="str">
        <f t="shared" si="4"/>
        <v/>
      </c>
    </row>
    <row r="147" spans="9:9" ht="15" customHeight="1">
      <c r="I147" s="147" t="str">
        <f t="shared" si="4"/>
        <v/>
      </c>
    </row>
    <row r="148" spans="9:9" ht="15" customHeight="1">
      <c r="I148" s="147" t="str">
        <f t="shared" si="4"/>
        <v/>
      </c>
    </row>
    <row r="149" spans="9:9" ht="15" customHeight="1">
      <c r="I149" s="147" t="str">
        <f t="shared" si="4"/>
        <v/>
      </c>
    </row>
    <row r="150" spans="9:9" ht="15" customHeight="1">
      <c r="I150" s="147" t="str">
        <f t="shared" si="4"/>
        <v/>
      </c>
    </row>
    <row r="151" spans="9:9" ht="15" customHeight="1">
      <c r="I151" s="147" t="str">
        <f t="shared" si="4"/>
        <v/>
      </c>
    </row>
    <row r="152" spans="9:9" ht="15" customHeight="1">
      <c r="I152" s="147" t="str">
        <f t="shared" si="4"/>
        <v/>
      </c>
    </row>
    <row r="153" spans="9:9" ht="15" customHeight="1">
      <c r="I153" s="147" t="str">
        <f t="shared" si="4"/>
        <v/>
      </c>
    </row>
    <row r="154" spans="9:9" ht="15" customHeight="1">
      <c r="I154" s="147" t="str">
        <f t="shared" si="4"/>
        <v/>
      </c>
    </row>
    <row r="155" spans="9:9" ht="15" customHeight="1">
      <c r="I155" s="147" t="str">
        <f t="shared" si="4"/>
        <v/>
      </c>
    </row>
    <row r="156" spans="9:9" ht="15" customHeight="1">
      <c r="I156" s="147" t="str">
        <f t="shared" si="4"/>
        <v/>
      </c>
    </row>
    <row r="157" spans="9:9" ht="15" customHeight="1">
      <c r="I157" s="147" t="str">
        <f t="shared" si="4"/>
        <v/>
      </c>
    </row>
    <row r="158" spans="9:9" ht="15" customHeight="1">
      <c r="I158" s="147" t="str">
        <f t="shared" si="4"/>
        <v/>
      </c>
    </row>
    <row r="159" spans="9:9" ht="15" customHeight="1">
      <c r="I159" s="147" t="str">
        <f t="shared" si="4"/>
        <v/>
      </c>
    </row>
    <row r="160" spans="9:9" ht="15" customHeight="1">
      <c r="I160" s="147" t="str">
        <f t="shared" si="4"/>
        <v/>
      </c>
    </row>
    <row r="161" spans="9:9" ht="15" customHeight="1">
      <c r="I161" s="147" t="str">
        <f t="shared" si="4"/>
        <v/>
      </c>
    </row>
    <row r="162" spans="9:9" ht="15" customHeight="1">
      <c r="I162" s="147" t="str">
        <f t="shared" si="4"/>
        <v/>
      </c>
    </row>
    <row r="163" spans="9:9" ht="15" customHeight="1">
      <c r="I163" s="147" t="str">
        <f t="shared" si="4"/>
        <v/>
      </c>
    </row>
    <row r="164" spans="9:9" ht="15" customHeight="1">
      <c r="I164" s="147" t="str">
        <f t="shared" si="4"/>
        <v/>
      </c>
    </row>
    <row r="165" spans="9:9" ht="15" customHeight="1">
      <c r="I165" s="147" t="str">
        <f t="shared" si="4"/>
        <v/>
      </c>
    </row>
    <row r="166" spans="9:9" ht="15" customHeight="1">
      <c r="I166" s="147" t="str">
        <f t="shared" si="4"/>
        <v/>
      </c>
    </row>
    <row r="167" spans="9:9" ht="15" customHeight="1">
      <c r="I167" s="147" t="str">
        <f t="shared" si="4"/>
        <v/>
      </c>
    </row>
    <row r="168" spans="9:9" ht="15" customHeight="1">
      <c r="I168" s="147" t="str">
        <f t="shared" si="4"/>
        <v/>
      </c>
    </row>
    <row r="169" spans="9:9" ht="15" customHeight="1">
      <c r="I169" s="147" t="str">
        <f t="shared" si="4"/>
        <v/>
      </c>
    </row>
    <row r="170" spans="9:9" ht="15" customHeight="1">
      <c r="I170" s="147" t="str">
        <f t="shared" si="4"/>
        <v/>
      </c>
    </row>
    <row r="171" spans="9:9" ht="15" customHeight="1">
      <c r="I171" s="147" t="str">
        <f t="shared" si="4"/>
        <v/>
      </c>
    </row>
    <row r="172" spans="9:9" ht="15" customHeight="1">
      <c r="I172" s="147" t="str">
        <f t="shared" si="4"/>
        <v/>
      </c>
    </row>
    <row r="173" spans="9:9" ht="15" customHeight="1">
      <c r="I173" s="147" t="str">
        <f t="shared" si="4"/>
        <v/>
      </c>
    </row>
    <row r="174" spans="9:9" ht="15" customHeight="1">
      <c r="I174" s="147" t="str">
        <f t="shared" si="4"/>
        <v/>
      </c>
    </row>
    <row r="175" spans="9:9" ht="15" customHeight="1">
      <c r="I175" s="147" t="str">
        <f t="shared" si="4"/>
        <v/>
      </c>
    </row>
    <row r="176" spans="9:9" ht="15" customHeight="1">
      <c r="I176" s="147" t="str">
        <f t="shared" si="4"/>
        <v/>
      </c>
    </row>
    <row r="177" spans="9:9" ht="15" customHeight="1">
      <c r="I177" s="147" t="str">
        <f t="shared" si="4"/>
        <v/>
      </c>
    </row>
    <row r="178" spans="9:9" ht="15" customHeight="1">
      <c r="I178" s="147" t="str">
        <f t="shared" si="4"/>
        <v/>
      </c>
    </row>
    <row r="179" spans="9:9" ht="15" customHeight="1">
      <c r="I179" s="147" t="str">
        <f t="shared" si="4"/>
        <v/>
      </c>
    </row>
    <row r="180" spans="9:9" ht="15" customHeight="1">
      <c r="I180" s="147" t="str">
        <f t="shared" si="4"/>
        <v/>
      </c>
    </row>
    <row r="181" spans="9:9" ht="15" customHeight="1">
      <c r="I181" s="147" t="str">
        <f t="shared" si="4"/>
        <v/>
      </c>
    </row>
    <row r="182" spans="9:9" ht="15" customHeight="1">
      <c r="I182" s="147" t="str">
        <f t="shared" si="4"/>
        <v/>
      </c>
    </row>
    <row r="183" spans="9:9" ht="15" customHeight="1">
      <c r="I183" s="147" t="str">
        <f t="shared" si="4"/>
        <v/>
      </c>
    </row>
    <row r="184" spans="9:9" ht="15" customHeight="1">
      <c r="I184" s="147" t="str">
        <f t="shared" si="4"/>
        <v/>
      </c>
    </row>
    <row r="185" spans="9:9" ht="15" customHeight="1">
      <c r="I185" s="147" t="str">
        <f t="shared" si="4"/>
        <v/>
      </c>
    </row>
    <row r="186" spans="9:9" ht="15" customHeight="1">
      <c r="I186" s="147" t="str">
        <f t="shared" si="4"/>
        <v/>
      </c>
    </row>
    <row r="187" spans="9:9" ht="15" customHeight="1">
      <c r="I187" s="147" t="str">
        <f t="shared" si="4"/>
        <v/>
      </c>
    </row>
    <row r="188" spans="9:9" ht="15" customHeight="1">
      <c r="I188" s="147" t="str">
        <f t="shared" si="4"/>
        <v/>
      </c>
    </row>
    <row r="189" spans="9:9" ht="15" customHeight="1">
      <c r="I189" s="147" t="str">
        <f t="shared" si="4"/>
        <v/>
      </c>
    </row>
    <row r="190" spans="9:9" ht="15" customHeight="1">
      <c r="I190" s="147" t="str">
        <f t="shared" si="4"/>
        <v/>
      </c>
    </row>
    <row r="191" spans="9:9" ht="15" customHeight="1">
      <c r="I191" s="147" t="str">
        <f t="shared" si="4"/>
        <v/>
      </c>
    </row>
    <row r="192" spans="9:9" ht="15" customHeight="1">
      <c r="I192" s="147" t="str">
        <f t="shared" si="4"/>
        <v/>
      </c>
    </row>
    <row r="193" spans="9:9" ht="15" customHeight="1">
      <c r="I193" s="147" t="str">
        <f t="shared" si="4"/>
        <v/>
      </c>
    </row>
    <row r="194" spans="9:9" ht="15" customHeight="1">
      <c r="I194" s="147" t="str">
        <f t="shared" si="4"/>
        <v/>
      </c>
    </row>
    <row r="195" spans="9:9" ht="15" customHeight="1">
      <c r="I195" s="147" t="str">
        <f t="shared" ref="I195:I258" si="5">TRIM(C195)</f>
        <v/>
      </c>
    </row>
    <row r="196" spans="9:9" ht="15" customHeight="1">
      <c r="I196" s="147" t="str">
        <f t="shared" si="5"/>
        <v/>
      </c>
    </row>
    <row r="197" spans="9:9" ht="15" customHeight="1">
      <c r="I197" s="147" t="str">
        <f t="shared" si="5"/>
        <v/>
      </c>
    </row>
    <row r="198" spans="9:9" ht="15" customHeight="1">
      <c r="I198" s="147" t="str">
        <f t="shared" si="5"/>
        <v/>
      </c>
    </row>
    <row r="199" spans="9:9" ht="15" customHeight="1">
      <c r="I199" s="147" t="str">
        <f t="shared" si="5"/>
        <v/>
      </c>
    </row>
    <row r="200" spans="9:9" ht="15" customHeight="1">
      <c r="I200" s="147" t="str">
        <f t="shared" si="5"/>
        <v/>
      </c>
    </row>
    <row r="201" spans="9:9" ht="15" customHeight="1">
      <c r="I201" s="147" t="str">
        <f t="shared" si="5"/>
        <v/>
      </c>
    </row>
    <row r="202" spans="9:9" ht="15" customHeight="1">
      <c r="I202" s="147" t="str">
        <f t="shared" si="5"/>
        <v/>
      </c>
    </row>
    <row r="203" spans="9:9" ht="15" customHeight="1">
      <c r="I203" s="147" t="str">
        <f t="shared" si="5"/>
        <v/>
      </c>
    </row>
    <row r="204" spans="9:9" ht="15" customHeight="1">
      <c r="I204" s="147" t="str">
        <f t="shared" si="5"/>
        <v/>
      </c>
    </row>
    <row r="205" spans="9:9" ht="15" customHeight="1">
      <c r="I205" s="147" t="str">
        <f t="shared" si="5"/>
        <v/>
      </c>
    </row>
    <row r="206" spans="9:9" ht="15" customHeight="1">
      <c r="I206" s="147" t="str">
        <f t="shared" si="5"/>
        <v/>
      </c>
    </row>
    <row r="207" spans="9:9" ht="15" customHeight="1">
      <c r="I207" s="147" t="str">
        <f t="shared" si="5"/>
        <v/>
      </c>
    </row>
    <row r="208" spans="9:9" ht="15" customHeight="1">
      <c r="I208" s="147" t="str">
        <f t="shared" si="5"/>
        <v/>
      </c>
    </row>
    <row r="209" spans="9:9" ht="15" customHeight="1">
      <c r="I209" s="147" t="str">
        <f t="shared" si="5"/>
        <v/>
      </c>
    </row>
    <row r="210" spans="9:9" ht="15" customHeight="1">
      <c r="I210" s="147" t="str">
        <f t="shared" si="5"/>
        <v/>
      </c>
    </row>
    <row r="211" spans="9:9" ht="15" customHeight="1">
      <c r="I211" s="147" t="str">
        <f t="shared" si="5"/>
        <v/>
      </c>
    </row>
    <row r="212" spans="9:9" ht="15" customHeight="1">
      <c r="I212" s="147" t="str">
        <f t="shared" si="5"/>
        <v/>
      </c>
    </row>
    <row r="213" spans="9:9" ht="15" customHeight="1">
      <c r="I213" s="147" t="str">
        <f t="shared" si="5"/>
        <v/>
      </c>
    </row>
    <row r="214" spans="9:9" ht="15" customHeight="1">
      <c r="I214" s="147" t="str">
        <f t="shared" si="5"/>
        <v/>
      </c>
    </row>
    <row r="215" spans="9:9" ht="15" customHeight="1">
      <c r="I215" s="147" t="str">
        <f t="shared" si="5"/>
        <v/>
      </c>
    </row>
    <row r="216" spans="9:9" ht="15" customHeight="1">
      <c r="I216" s="147" t="str">
        <f t="shared" si="5"/>
        <v/>
      </c>
    </row>
    <row r="217" spans="9:9" ht="15" customHeight="1">
      <c r="I217" s="147" t="str">
        <f t="shared" si="5"/>
        <v/>
      </c>
    </row>
    <row r="218" spans="9:9" ht="15" customHeight="1">
      <c r="I218" s="147" t="str">
        <f t="shared" si="5"/>
        <v/>
      </c>
    </row>
    <row r="219" spans="9:9" ht="15" customHeight="1">
      <c r="I219" s="147" t="str">
        <f t="shared" si="5"/>
        <v/>
      </c>
    </row>
    <row r="220" spans="9:9" ht="15" customHeight="1">
      <c r="I220" s="147" t="str">
        <f t="shared" si="5"/>
        <v/>
      </c>
    </row>
    <row r="221" spans="9:9" ht="15" customHeight="1">
      <c r="I221" s="147" t="str">
        <f t="shared" si="5"/>
        <v/>
      </c>
    </row>
    <row r="222" spans="9:9" ht="15" customHeight="1">
      <c r="I222" s="147" t="str">
        <f t="shared" si="5"/>
        <v/>
      </c>
    </row>
    <row r="223" spans="9:9" ht="15" customHeight="1">
      <c r="I223" s="147" t="str">
        <f t="shared" si="5"/>
        <v/>
      </c>
    </row>
    <row r="224" spans="9:9" ht="15" customHeight="1">
      <c r="I224" s="147" t="str">
        <f t="shared" si="5"/>
        <v/>
      </c>
    </row>
    <row r="225" spans="9:9" ht="15" customHeight="1">
      <c r="I225" s="147" t="str">
        <f t="shared" si="5"/>
        <v/>
      </c>
    </row>
    <row r="226" spans="9:9" ht="15" customHeight="1">
      <c r="I226" s="147" t="str">
        <f t="shared" si="5"/>
        <v/>
      </c>
    </row>
    <row r="227" spans="9:9" ht="15" customHeight="1">
      <c r="I227" s="147" t="str">
        <f t="shared" si="5"/>
        <v/>
      </c>
    </row>
    <row r="228" spans="9:9" ht="15" customHeight="1">
      <c r="I228" s="147" t="str">
        <f t="shared" si="5"/>
        <v/>
      </c>
    </row>
    <row r="229" spans="9:9" ht="15" customHeight="1">
      <c r="I229" s="147" t="str">
        <f t="shared" si="5"/>
        <v/>
      </c>
    </row>
    <row r="230" spans="9:9" ht="15" customHeight="1">
      <c r="I230" s="147" t="str">
        <f t="shared" si="5"/>
        <v/>
      </c>
    </row>
    <row r="231" spans="9:9" ht="15" customHeight="1">
      <c r="I231" s="147" t="str">
        <f t="shared" si="5"/>
        <v/>
      </c>
    </row>
    <row r="232" spans="9:9" ht="15" customHeight="1">
      <c r="I232" s="147" t="str">
        <f t="shared" si="5"/>
        <v/>
      </c>
    </row>
    <row r="233" spans="9:9" ht="15" customHeight="1">
      <c r="I233" s="147" t="str">
        <f t="shared" si="5"/>
        <v/>
      </c>
    </row>
    <row r="234" spans="9:9" ht="15" customHeight="1">
      <c r="I234" s="147" t="str">
        <f t="shared" si="5"/>
        <v/>
      </c>
    </row>
    <row r="235" spans="9:9" ht="15" customHeight="1">
      <c r="I235" s="147" t="str">
        <f t="shared" si="5"/>
        <v/>
      </c>
    </row>
    <row r="236" spans="9:9" ht="15" customHeight="1">
      <c r="I236" s="147" t="str">
        <f t="shared" si="5"/>
        <v/>
      </c>
    </row>
    <row r="237" spans="9:9" ht="15" customHeight="1">
      <c r="I237" s="147" t="str">
        <f t="shared" si="5"/>
        <v/>
      </c>
    </row>
    <row r="238" spans="9:9" ht="15" customHeight="1">
      <c r="I238" s="147" t="str">
        <f t="shared" si="5"/>
        <v/>
      </c>
    </row>
    <row r="239" spans="9:9" ht="15" customHeight="1">
      <c r="I239" s="147" t="str">
        <f t="shared" si="5"/>
        <v/>
      </c>
    </row>
    <row r="240" spans="9:9" ht="15" customHeight="1">
      <c r="I240" s="147" t="str">
        <f t="shared" si="5"/>
        <v/>
      </c>
    </row>
    <row r="241" spans="9:9" ht="15" customHeight="1">
      <c r="I241" s="147" t="str">
        <f t="shared" si="5"/>
        <v/>
      </c>
    </row>
    <row r="242" spans="9:9" ht="15" customHeight="1">
      <c r="I242" s="147" t="str">
        <f t="shared" si="5"/>
        <v/>
      </c>
    </row>
    <row r="243" spans="9:9" ht="15" customHeight="1">
      <c r="I243" s="147" t="str">
        <f t="shared" si="5"/>
        <v/>
      </c>
    </row>
    <row r="244" spans="9:9" ht="15" customHeight="1">
      <c r="I244" s="147" t="str">
        <f t="shared" si="5"/>
        <v/>
      </c>
    </row>
    <row r="245" spans="9:9" ht="15" customHeight="1">
      <c r="I245" s="147" t="str">
        <f t="shared" si="5"/>
        <v/>
      </c>
    </row>
    <row r="246" spans="9:9" ht="15" customHeight="1">
      <c r="I246" s="147" t="str">
        <f t="shared" si="5"/>
        <v/>
      </c>
    </row>
    <row r="247" spans="9:9" ht="15" customHeight="1">
      <c r="I247" s="147" t="str">
        <f t="shared" si="5"/>
        <v/>
      </c>
    </row>
    <row r="248" spans="9:9" ht="15" customHeight="1">
      <c r="I248" s="147" t="str">
        <f t="shared" si="5"/>
        <v/>
      </c>
    </row>
    <row r="249" spans="9:9" ht="15" customHeight="1">
      <c r="I249" s="147" t="str">
        <f t="shared" si="5"/>
        <v/>
      </c>
    </row>
    <row r="250" spans="9:9" ht="15" customHeight="1">
      <c r="I250" s="147" t="str">
        <f t="shared" si="5"/>
        <v/>
      </c>
    </row>
    <row r="251" spans="9:9" ht="15" customHeight="1">
      <c r="I251" s="147" t="str">
        <f t="shared" si="5"/>
        <v/>
      </c>
    </row>
    <row r="252" spans="9:9" ht="15" customHeight="1">
      <c r="I252" s="147" t="str">
        <f t="shared" si="5"/>
        <v/>
      </c>
    </row>
    <row r="253" spans="9:9" ht="15" customHeight="1">
      <c r="I253" s="147" t="str">
        <f t="shared" si="5"/>
        <v/>
      </c>
    </row>
    <row r="254" spans="9:9" ht="15" customHeight="1">
      <c r="I254" s="147" t="str">
        <f t="shared" si="5"/>
        <v/>
      </c>
    </row>
    <row r="255" spans="9:9" ht="15" customHeight="1">
      <c r="I255" s="147" t="str">
        <f t="shared" si="5"/>
        <v/>
      </c>
    </row>
    <row r="256" spans="9:9" ht="15" customHeight="1">
      <c r="I256" s="147" t="str">
        <f t="shared" si="5"/>
        <v/>
      </c>
    </row>
    <row r="257" spans="9:9" ht="15" customHeight="1">
      <c r="I257" s="147" t="str">
        <f t="shared" si="5"/>
        <v/>
      </c>
    </row>
    <row r="258" spans="9:9" ht="15" customHeight="1">
      <c r="I258" s="147" t="str">
        <f t="shared" si="5"/>
        <v/>
      </c>
    </row>
    <row r="259" spans="9:9" ht="15" customHeight="1">
      <c r="I259" s="147" t="str">
        <f t="shared" ref="I259:I322" si="6">TRIM(C259)</f>
        <v/>
      </c>
    </row>
    <row r="260" spans="9:9" ht="15" customHeight="1">
      <c r="I260" s="147" t="str">
        <f t="shared" si="6"/>
        <v/>
      </c>
    </row>
    <row r="261" spans="9:9" ht="15" customHeight="1">
      <c r="I261" s="147" t="str">
        <f t="shared" si="6"/>
        <v/>
      </c>
    </row>
    <row r="262" spans="9:9" ht="15" customHeight="1">
      <c r="I262" s="147" t="str">
        <f t="shared" si="6"/>
        <v/>
      </c>
    </row>
    <row r="263" spans="9:9" ht="15" customHeight="1">
      <c r="I263" s="147" t="str">
        <f t="shared" si="6"/>
        <v/>
      </c>
    </row>
    <row r="264" spans="9:9" ht="15" customHeight="1">
      <c r="I264" s="147" t="str">
        <f t="shared" si="6"/>
        <v/>
      </c>
    </row>
    <row r="265" spans="9:9" ht="15" customHeight="1">
      <c r="I265" s="147" t="str">
        <f t="shared" si="6"/>
        <v/>
      </c>
    </row>
    <row r="266" spans="9:9" ht="15" customHeight="1">
      <c r="I266" s="147" t="str">
        <f t="shared" si="6"/>
        <v/>
      </c>
    </row>
    <row r="267" spans="9:9" ht="15" customHeight="1">
      <c r="I267" s="147" t="str">
        <f t="shared" si="6"/>
        <v/>
      </c>
    </row>
    <row r="268" spans="9:9" ht="15" customHeight="1">
      <c r="I268" s="147" t="str">
        <f t="shared" si="6"/>
        <v/>
      </c>
    </row>
    <row r="269" spans="9:9" ht="15" customHeight="1">
      <c r="I269" s="147" t="str">
        <f t="shared" si="6"/>
        <v/>
      </c>
    </row>
    <row r="270" spans="9:9" ht="15" customHeight="1">
      <c r="I270" s="147" t="str">
        <f t="shared" si="6"/>
        <v/>
      </c>
    </row>
    <row r="271" spans="9:9" ht="15" customHeight="1">
      <c r="I271" s="147" t="str">
        <f t="shared" si="6"/>
        <v/>
      </c>
    </row>
    <row r="272" spans="9:9" ht="15" customHeight="1">
      <c r="I272" s="147" t="str">
        <f t="shared" si="6"/>
        <v/>
      </c>
    </row>
    <row r="273" spans="9:9" ht="15" customHeight="1">
      <c r="I273" s="147" t="str">
        <f t="shared" si="6"/>
        <v/>
      </c>
    </row>
    <row r="274" spans="9:9" ht="15" customHeight="1">
      <c r="I274" s="147" t="str">
        <f t="shared" si="6"/>
        <v/>
      </c>
    </row>
    <row r="275" spans="9:9" ht="15" customHeight="1">
      <c r="I275" s="147" t="str">
        <f t="shared" si="6"/>
        <v/>
      </c>
    </row>
    <row r="276" spans="9:9" ht="15" customHeight="1">
      <c r="I276" s="147" t="str">
        <f t="shared" si="6"/>
        <v/>
      </c>
    </row>
    <row r="277" spans="9:9" ht="15" customHeight="1">
      <c r="I277" s="147" t="str">
        <f t="shared" si="6"/>
        <v/>
      </c>
    </row>
    <row r="278" spans="9:9" ht="15" customHeight="1">
      <c r="I278" s="147" t="str">
        <f t="shared" si="6"/>
        <v/>
      </c>
    </row>
    <row r="279" spans="9:9" ht="15" customHeight="1">
      <c r="I279" s="147" t="str">
        <f t="shared" si="6"/>
        <v/>
      </c>
    </row>
    <row r="280" spans="9:9" ht="15" customHeight="1">
      <c r="I280" s="147" t="str">
        <f t="shared" si="6"/>
        <v/>
      </c>
    </row>
    <row r="281" spans="9:9" ht="15" customHeight="1">
      <c r="I281" s="147" t="str">
        <f t="shared" si="6"/>
        <v/>
      </c>
    </row>
    <row r="282" spans="9:9" ht="15" customHeight="1">
      <c r="I282" s="147" t="str">
        <f t="shared" si="6"/>
        <v/>
      </c>
    </row>
    <row r="283" spans="9:9" ht="15" customHeight="1">
      <c r="I283" s="147" t="str">
        <f t="shared" si="6"/>
        <v/>
      </c>
    </row>
    <row r="284" spans="9:9" ht="15" customHeight="1">
      <c r="I284" s="147" t="str">
        <f t="shared" si="6"/>
        <v/>
      </c>
    </row>
    <row r="285" spans="9:9" ht="15" customHeight="1">
      <c r="I285" s="147" t="str">
        <f t="shared" si="6"/>
        <v/>
      </c>
    </row>
    <row r="286" spans="9:9" ht="15" customHeight="1">
      <c r="I286" s="147" t="str">
        <f t="shared" si="6"/>
        <v/>
      </c>
    </row>
    <row r="287" spans="9:9" ht="15" customHeight="1">
      <c r="I287" s="147" t="str">
        <f t="shared" si="6"/>
        <v/>
      </c>
    </row>
    <row r="288" spans="9:9" ht="15" customHeight="1">
      <c r="I288" s="147" t="str">
        <f t="shared" si="6"/>
        <v/>
      </c>
    </row>
    <row r="289" spans="9:9" ht="15" customHeight="1">
      <c r="I289" s="147" t="str">
        <f t="shared" si="6"/>
        <v/>
      </c>
    </row>
    <row r="290" spans="9:9" ht="15" customHeight="1">
      <c r="I290" s="147" t="str">
        <f t="shared" si="6"/>
        <v/>
      </c>
    </row>
    <row r="291" spans="9:9" ht="15" customHeight="1">
      <c r="I291" s="147" t="str">
        <f t="shared" si="6"/>
        <v/>
      </c>
    </row>
    <row r="292" spans="9:9" ht="15" customHeight="1">
      <c r="I292" s="147" t="str">
        <f t="shared" si="6"/>
        <v/>
      </c>
    </row>
    <row r="293" spans="9:9" ht="15" customHeight="1">
      <c r="I293" s="147" t="str">
        <f t="shared" si="6"/>
        <v/>
      </c>
    </row>
    <row r="294" spans="9:9" ht="15" customHeight="1">
      <c r="I294" s="147" t="str">
        <f t="shared" si="6"/>
        <v/>
      </c>
    </row>
    <row r="295" spans="9:9" ht="15" customHeight="1">
      <c r="I295" s="147" t="str">
        <f t="shared" si="6"/>
        <v/>
      </c>
    </row>
    <row r="296" spans="9:9" ht="15" customHeight="1">
      <c r="I296" s="147" t="str">
        <f t="shared" si="6"/>
        <v/>
      </c>
    </row>
    <row r="297" spans="9:9" ht="15" customHeight="1">
      <c r="I297" s="147" t="str">
        <f t="shared" si="6"/>
        <v/>
      </c>
    </row>
    <row r="298" spans="9:9" ht="15" customHeight="1">
      <c r="I298" s="147" t="str">
        <f t="shared" si="6"/>
        <v/>
      </c>
    </row>
    <row r="299" spans="9:9" ht="15" customHeight="1">
      <c r="I299" s="147" t="str">
        <f t="shared" si="6"/>
        <v/>
      </c>
    </row>
    <row r="300" spans="9:9" ht="15" customHeight="1">
      <c r="I300" s="147" t="str">
        <f t="shared" si="6"/>
        <v/>
      </c>
    </row>
    <row r="301" spans="9:9" ht="15" customHeight="1">
      <c r="I301" s="147" t="str">
        <f t="shared" si="6"/>
        <v/>
      </c>
    </row>
    <row r="302" spans="9:9" ht="15" customHeight="1">
      <c r="I302" s="147" t="str">
        <f t="shared" si="6"/>
        <v/>
      </c>
    </row>
    <row r="303" spans="9:9" ht="15" customHeight="1">
      <c r="I303" s="147" t="str">
        <f t="shared" si="6"/>
        <v/>
      </c>
    </row>
    <row r="304" spans="9:9" ht="15" customHeight="1">
      <c r="I304" s="147" t="str">
        <f t="shared" si="6"/>
        <v/>
      </c>
    </row>
    <row r="305" spans="9:9" ht="15" customHeight="1">
      <c r="I305" s="147" t="str">
        <f t="shared" si="6"/>
        <v/>
      </c>
    </row>
    <row r="306" spans="9:9" ht="15" customHeight="1">
      <c r="I306" s="147" t="str">
        <f t="shared" si="6"/>
        <v/>
      </c>
    </row>
    <row r="307" spans="9:9" ht="15" customHeight="1">
      <c r="I307" s="147" t="str">
        <f t="shared" si="6"/>
        <v/>
      </c>
    </row>
    <row r="308" spans="9:9" ht="15" customHeight="1">
      <c r="I308" s="147" t="str">
        <f t="shared" si="6"/>
        <v/>
      </c>
    </row>
    <row r="309" spans="9:9" ht="15" customHeight="1">
      <c r="I309" s="147" t="str">
        <f t="shared" si="6"/>
        <v/>
      </c>
    </row>
    <row r="310" spans="9:9" ht="15" customHeight="1">
      <c r="I310" s="147" t="str">
        <f t="shared" si="6"/>
        <v/>
      </c>
    </row>
    <row r="311" spans="9:9" ht="15" customHeight="1">
      <c r="I311" s="147" t="str">
        <f t="shared" si="6"/>
        <v/>
      </c>
    </row>
    <row r="312" spans="9:9" ht="15" customHeight="1">
      <c r="I312" s="147" t="str">
        <f t="shared" si="6"/>
        <v/>
      </c>
    </row>
    <row r="313" spans="9:9" ht="15" customHeight="1">
      <c r="I313" s="147" t="str">
        <f t="shared" si="6"/>
        <v/>
      </c>
    </row>
    <row r="314" spans="9:9" ht="15" customHeight="1">
      <c r="I314" s="147" t="str">
        <f t="shared" si="6"/>
        <v/>
      </c>
    </row>
    <row r="315" spans="9:9" ht="15" customHeight="1">
      <c r="I315" s="147" t="str">
        <f t="shared" si="6"/>
        <v/>
      </c>
    </row>
    <row r="316" spans="9:9" ht="15" customHeight="1">
      <c r="I316" s="147" t="str">
        <f t="shared" si="6"/>
        <v/>
      </c>
    </row>
    <row r="317" spans="9:9" ht="15" customHeight="1">
      <c r="I317" s="147" t="str">
        <f t="shared" si="6"/>
        <v/>
      </c>
    </row>
    <row r="318" spans="9:9" ht="15" customHeight="1">
      <c r="I318" s="147" t="str">
        <f t="shared" si="6"/>
        <v/>
      </c>
    </row>
    <row r="319" spans="9:9" ht="15" customHeight="1">
      <c r="I319" s="147" t="str">
        <f t="shared" si="6"/>
        <v/>
      </c>
    </row>
    <row r="320" spans="9:9" ht="15" customHeight="1">
      <c r="I320" s="147" t="str">
        <f t="shared" si="6"/>
        <v/>
      </c>
    </row>
    <row r="321" spans="9:9" ht="15" customHeight="1">
      <c r="I321" s="147" t="str">
        <f t="shared" si="6"/>
        <v/>
      </c>
    </row>
    <row r="322" spans="9:9" ht="15" customHeight="1">
      <c r="I322" s="147" t="str">
        <f t="shared" si="6"/>
        <v/>
      </c>
    </row>
    <row r="323" spans="9:9" ht="15" customHeight="1">
      <c r="I323" s="147" t="str">
        <f t="shared" ref="I323:I336" si="7">TRIM(C323)</f>
        <v/>
      </c>
    </row>
    <row r="324" spans="9:9" ht="15" customHeight="1">
      <c r="I324" s="147" t="str">
        <f t="shared" si="7"/>
        <v/>
      </c>
    </row>
    <row r="325" spans="9:9" ht="15" customHeight="1">
      <c r="I325" s="147" t="str">
        <f t="shared" si="7"/>
        <v/>
      </c>
    </row>
    <row r="326" spans="9:9" ht="15" customHeight="1">
      <c r="I326" s="147" t="str">
        <f t="shared" si="7"/>
        <v/>
      </c>
    </row>
    <row r="327" spans="9:9" ht="15" customHeight="1">
      <c r="I327" s="147" t="str">
        <f t="shared" si="7"/>
        <v/>
      </c>
    </row>
    <row r="328" spans="9:9" ht="15" customHeight="1">
      <c r="I328" s="147" t="str">
        <f t="shared" si="7"/>
        <v/>
      </c>
    </row>
    <row r="329" spans="9:9" ht="15" customHeight="1">
      <c r="I329" s="147" t="str">
        <f t="shared" si="7"/>
        <v/>
      </c>
    </row>
    <row r="330" spans="9:9" ht="15" customHeight="1">
      <c r="I330" s="147" t="str">
        <f t="shared" si="7"/>
        <v/>
      </c>
    </row>
    <row r="331" spans="9:9" ht="15" customHeight="1">
      <c r="I331" s="147" t="str">
        <f t="shared" si="7"/>
        <v/>
      </c>
    </row>
    <row r="332" spans="9:9" ht="15" customHeight="1">
      <c r="I332" s="147" t="str">
        <f t="shared" si="7"/>
        <v/>
      </c>
    </row>
    <row r="333" spans="9:9" ht="15" customHeight="1">
      <c r="I333" s="147" t="str">
        <f t="shared" si="7"/>
        <v/>
      </c>
    </row>
    <row r="334" spans="9:9" ht="15" customHeight="1">
      <c r="I334" s="147" t="str">
        <f t="shared" si="7"/>
        <v/>
      </c>
    </row>
    <row r="335" spans="9:9" ht="15" customHeight="1">
      <c r="I335" s="147" t="str">
        <f t="shared" si="7"/>
        <v/>
      </c>
    </row>
    <row r="336" spans="9:9" ht="15" customHeight="1">
      <c r="I336" s="147" t="str">
        <f t="shared" si="7"/>
        <v/>
      </c>
    </row>
  </sheetData>
  <sheetProtection sheet="1"/>
  <mergeCells count="22">
    <mergeCell ref="A19:A21"/>
    <mergeCell ref="B31:B33"/>
    <mergeCell ref="B22:C22"/>
    <mergeCell ref="B28:C28"/>
    <mergeCell ref="A31:A33"/>
    <mergeCell ref="A24:A27"/>
    <mergeCell ref="B24:B25"/>
    <mergeCell ref="B26:B27"/>
    <mergeCell ref="B11:B12"/>
    <mergeCell ref="B15:B16"/>
    <mergeCell ref="B17:B18"/>
    <mergeCell ref="A15:A18"/>
    <mergeCell ref="A8:A9"/>
    <mergeCell ref="A11:A14"/>
    <mergeCell ref="B10:C10"/>
    <mergeCell ref="D1:E1"/>
    <mergeCell ref="F1:G1"/>
    <mergeCell ref="A4:A6"/>
    <mergeCell ref="C1:C2"/>
    <mergeCell ref="B1:B2"/>
    <mergeCell ref="B3:C3"/>
    <mergeCell ref="B4:B5"/>
  </mergeCells>
  <phoneticPr fontId="6" type="noConversion"/>
  <conditionalFormatting sqref="E4:E106">
    <cfRule type="expression" dxfId="11" priority="1">
      <formula>OR(D4="N",D4="[   ]")</formula>
    </cfRule>
  </conditionalFormatting>
  <conditionalFormatting sqref="F4:F33">
    <cfRule type="expression" dxfId="10" priority="3">
      <formula>OR(D4="Y",D4="AC",D4="RA",D4="NA",D4="[   ]")</formula>
    </cfRule>
  </conditionalFormatting>
  <conditionalFormatting sqref="G4:G33">
    <cfRule type="expression" dxfId="9" priority="2">
      <formula>OR(D4="Y",D4="AC",D4="RA",D4="NA",D4="[   ]")</formula>
    </cfRule>
  </conditionalFormatting>
  <dataValidations count="1">
    <dataValidation type="list" allowBlank="1" showInputMessage="1" showErrorMessage="1" sqref="D4:D9 D11:D21 D23:D27 D29:D33" xr:uid="{00000000-0002-0000-0500-000000000000}">
      <formula1>"Y, N, AC, RA, NA"</formula1>
    </dataValidation>
  </dataValidations>
  <pageMargins left="0.70866141732283472" right="0.70866141732283472" top="0.74803149606299213" bottom="0.74803149606299213" header="0.31496062992125984" footer="0.31496062992125984"/>
  <pageSetup paperSize="9" scale="37" fitToHeight="0" orientation="portrait" r:id="rId1"/>
  <headerFooter>
    <oddHeader>&amp;LC-RAF&amp;R&amp;F</oddHeader>
    <oddFooter>&amp;C&amp;P&amp;R&amp;A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I312"/>
  <sheetViews>
    <sheetView zoomScaleNormal="100" workbookViewId="0">
      <pane xSplit="3" ySplit="2" topLeftCell="D3" activePane="bottomRight" state="frozen"/>
      <selection pane="topRight" activeCell="C1" sqref="C1"/>
      <selection pane="bottomLeft" activeCell="A3" sqref="A3"/>
      <selection pane="bottomRight" activeCell="E4" sqref="E4"/>
    </sheetView>
  </sheetViews>
  <sheetFormatPr defaultColWidth="9.1796875" defaultRowHeight="26"/>
  <cols>
    <col min="1" max="1" width="12.453125" style="208" customWidth="1"/>
    <col min="2" max="2" width="28.453125" style="175" customWidth="1"/>
    <col min="3" max="3" width="49" customWidth="1"/>
    <col min="4" max="4" width="8.54296875" style="147" customWidth="1"/>
    <col min="5" max="7" width="44.81640625" style="147" customWidth="1"/>
    <col min="8" max="8" width="9.1796875" style="147"/>
    <col min="9" max="9" width="0" style="147" hidden="1" customWidth="1"/>
    <col min="10" max="16384" width="9.1796875" style="147"/>
  </cols>
  <sheetData>
    <row r="1" spans="1:9" s="146" customFormat="1" ht="16.5" thickTop="1" thickBot="1">
      <c r="A1" s="151"/>
      <c r="B1" s="346" t="s">
        <v>332</v>
      </c>
      <c r="C1" s="341" t="s">
        <v>3</v>
      </c>
      <c r="D1" s="340" t="s">
        <v>41</v>
      </c>
      <c r="E1" s="341"/>
      <c r="F1" s="340" t="s">
        <v>185</v>
      </c>
      <c r="G1" s="341"/>
    </row>
    <row r="2" spans="1:9" s="146" customFormat="1" ht="32" thickTop="1" thickBot="1">
      <c r="A2" s="152"/>
      <c r="B2" s="347"/>
      <c r="C2" s="360"/>
      <c r="D2" s="176" t="s">
        <v>42</v>
      </c>
      <c r="E2" s="177" t="s">
        <v>43</v>
      </c>
      <c r="F2" s="176" t="s">
        <v>100</v>
      </c>
      <c r="G2" s="178" t="s">
        <v>99</v>
      </c>
    </row>
    <row r="3" spans="1:9" s="181" customFormat="1" ht="16.5" thickTop="1" thickBot="1">
      <c r="A3" s="153">
        <v>5.0999999999999996</v>
      </c>
      <c r="B3" s="353" t="s">
        <v>165</v>
      </c>
      <c r="C3" s="353"/>
      <c r="D3" s="166"/>
      <c r="E3" s="166"/>
      <c r="F3" s="166"/>
      <c r="G3" s="226"/>
    </row>
    <row r="4" spans="1:9" ht="42.5" thickTop="1">
      <c r="A4" s="343" t="s">
        <v>8</v>
      </c>
      <c r="B4" s="349" t="s">
        <v>166</v>
      </c>
      <c r="C4" s="197" t="s">
        <v>377</v>
      </c>
      <c r="D4" s="10" t="s">
        <v>40</v>
      </c>
      <c r="E4" s="11"/>
      <c r="F4" s="11"/>
      <c r="G4" s="18"/>
      <c r="I4" s="147" t="str">
        <f t="shared" ref="I4:I30" si="0">TRIM(C4)</f>
        <v>·        Clear accountability and responsibilities are defined to ensure that the appropriate stakeholders across the insurer are engaged should a cyber-incident occurs.</v>
      </c>
    </row>
    <row r="5" spans="1:9" ht="70">
      <c r="A5" s="342"/>
      <c r="B5" s="351"/>
      <c r="C5" s="197" t="s">
        <v>216</v>
      </c>
      <c r="D5" s="10" t="s">
        <v>40</v>
      </c>
      <c r="E5" s="16"/>
      <c r="F5" s="16"/>
      <c r="G5" s="16"/>
      <c r="I5" s="147" t="str">
        <f t="shared" si="0"/>
        <v>·        Relevant stakeholders are aware of their designated accountabilities, responsibilities, and roles in the event that the cyber incident response and recovery plans are triggered and have sufficient expertise and training to discharge the duties in the event of a crisis.</v>
      </c>
    </row>
    <row r="6" spans="1:9" ht="84.5" thickBot="1">
      <c r="A6" s="342"/>
      <c r="B6" s="350"/>
      <c r="C6" s="197" t="s">
        <v>378</v>
      </c>
      <c r="D6" s="10" t="s">
        <v>40</v>
      </c>
      <c r="E6" s="16"/>
      <c r="F6" s="16"/>
      <c r="G6" s="16"/>
    </row>
    <row r="7" spans="1:9" ht="168.5" thickTop="1">
      <c r="A7" s="342"/>
      <c r="B7" s="349" t="s">
        <v>167</v>
      </c>
      <c r="C7" s="197" t="s">
        <v>379</v>
      </c>
      <c r="D7" s="10" t="s">
        <v>40</v>
      </c>
      <c r="E7" s="16"/>
      <c r="F7" s="16"/>
      <c r="G7" s="16"/>
      <c r="I7" s="147" t="str">
        <f t="shared" si="0"/>
        <v>·        Plans and playbooks that provide well-defined, organized approaches for Cyber Incident Respond &amp; Recovery activities, including criteria for activating the measures, are established to expedite the insurer’s response. Business impact analysis, business continuity, disaster recovery, crisis management plans, and data backup programmes are in place to recover critical activities and operations following a cyber incident and to continue critical activity in accordance with recovery objective(s) (e.g. Recovery Point Objective (“RPO”), Recovery Time Objective (“RTO”)), restoration priorities and metrics.</v>
      </c>
    </row>
    <row r="8" spans="1:9" ht="42.5" thickBot="1">
      <c r="A8" s="352"/>
      <c r="B8" s="350"/>
      <c r="C8" s="214" t="s">
        <v>217</v>
      </c>
      <c r="D8" s="10" t="s">
        <v>40</v>
      </c>
      <c r="E8" s="16"/>
      <c r="F8" s="16"/>
      <c r="G8" s="17"/>
    </row>
    <row r="9" spans="1:9" ht="85" thickTop="1" thickBot="1">
      <c r="A9" s="342" t="s">
        <v>10</v>
      </c>
      <c r="B9" s="157" t="s">
        <v>166</v>
      </c>
      <c r="C9" s="202" t="s">
        <v>380</v>
      </c>
      <c r="D9" s="47" t="s">
        <v>40</v>
      </c>
      <c r="E9" s="57"/>
      <c r="F9" s="57"/>
      <c r="G9" s="16"/>
      <c r="I9" s="147" t="str">
        <f t="shared" si="0"/>
        <v>·       Senior Management sponsorship is obtained, widely communicated, and their guidance readily accessible across the insurer, thereby promoting awareness and instilling the appropriate culture (e.g. staff are encouraged to report or escalate cyber incidents to management) and accountability for success.</v>
      </c>
    </row>
    <row r="10" spans="1:9" ht="71" thickTop="1" thickBot="1">
      <c r="A10" s="352"/>
      <c r="B10" s="198" t="s">
        <v>167</v>
      </c>
      <c r="C10" s="167" t="s">
        <v>218</v>
      </c>
      <c r="D10" s="12" t="s">
        <v>40</v>
      </c>
      <c r="E10" s="17"/>
      <c r="F10" s="17"/>
      <c r="G10" s="17"/>
      <c r="I10" s="147" t="str">
        <f t="shared" si="0"/>
        <v>·    Plans are in place (e.g. re-route or substitute critical functions and/or services that may be affected by a successful cyber attack) for the resumption of essential missions and business functions in accordance with recovery objective(s) (e.g. RPO, RTO).</v>
      </c>
    </row>
    <row r="11" spans="1:9" ht="93" customHeight="1" thickTop="1" thickBot="1">
      <c r="A11" s="154" t="s">
        <v>9</v>
      </c>
      <c r="B11" s="199" t="s">
        <v>167</v>
      </c>
      <c r="C11" s="197" t="s">
        <v>219</v>
      </c>
      <c r="D11" s="10" t="s">
        <v>40</v>
      </c>
      <c r="E11" s="16"/>
      <c r="F11" s="16"/>
      <c r="G11" s="16"/>
      <c r="I11" s="147" t="str">
        <f t="shared" si="0"/>
        <v>·        Dependencies in supply chain (e.g. third-party service providers) are addressed and the contingency measures with relevant service providers are tested.</v>
      </c>
    </row>
    <row r="12" spans="1:9" ht="16.5" thickTop="1" thickBot="1">
      <c r="A12" s="153">
        <v>5.2</v>
      </c>
      <c r="B12" s="353" t="s">
        <v>168</v>
      </c>
      <c r="C12" s="353"/>
      <c r="D12" s="166"/>
      <c r="E12" s="166"/>
      <c r="F12" s="166"/>
      <c r="G12" s="227"/>
      <c r="I12" s="147" t="str">
        <f>TRIM(B12)</f>
        <v>Analysis, mitigation, and restoration</v>
      </c>
    </row>
    <row r="13" spans="1:9" ht="28.5" thickTop="1">
      <c r="A13" s="343" t="s">
        <v>8</v>
      </c>
      <c r="B13" s="349" t="s">
        <v>171</v>
      </c>
      <c r="C13" s="197" t="s">
        <v>381</v>
      </c>
      <c r="D13" s="10" t="s">
        <v>40</v>
      </c>
      <c r="E13" s="16"/>
      <c r="F13" s="16"/>
      <c r="G13" s="16"/>
      <c r="I13" s="147" t="str">
        <f t="shared" si="0"/>
        <v>·         A process is in place to identify cyber security incidents relevant to the insurer.</v>
      </c>
    </row>
    <row r="14" spans="1:9" ht="84.5" thickBot="1">
      <c r="A14" s="342"/>
      <c r="B14" s="351"/>
      <c r="C14" s="197" t="s">
        <v>220</v>
      </c>
      <c r="D14" s="10" t="s">
        <v>40</v>
      </c>
      <c r="E14" s="16"/>
      <c r="F14" s="16"/>
      <c r="G14" s="16"/>
    </row>
    <row r="15" spans="1:9" ht="57" thickTop="1" thickBot="1">
      <c r="A15" s="342"/>
      <c r="B15" s="170" t="s">
        <v>169</v>
      </c>
      <c r="C15" s="196" t="s">
        <v>382</v>
      </c>
      <c r="D15" s="10" t="s">
        <v>40</v>
      </c>
      <c r="E15" s="16"/>
      <c r="F15" s="16"/>
      <c r="G15" s="16"/>
      <c r="I15" s="147" t="str">
        <f t="shared" si="0"/>
        <v>·         A process is in place to help contain, control, and eradicate cyber incidents, thereby preventing further unauthorized access to sensitive information (e.g. customer information) and mitigating the potential impact.</v>
      </c>
    </row>
    <row r="16" spans="1:9" ht="42.5" thickTop="1">
      <c r="A16" s="342"/>
      <c r="B16" s="349" t="s">
        <v>170</v>
      </c>
      <c r="C16" s="197" t="s">
        <v>221</v>
      </c>
      <c r="D16" s="10" t="s">
        <v>40</v>
      </c>
      <c r="E16" s="16"/>
      <c r="F16" s="16"/>
      <c r="G16" s="16"/>
    </row>
    <row r="17" spans="1:9" ht="42.5" thickBot="1">
      <c r="A17" s="352"/>
      <c r="B17" s="350"/>
      <c r="C17" s="214" t="s">
        <v>222</v>
      </c>
      <c r="D17" s="10" t="s">
        <v>40</v>
      </c>
      <c r="E17" s="16"/>
      <c r="F17" s="16"/>
      <c r="G17" s="16"/>
    </row>
    <row r="18" spans="1:9" ht="28.5" thickTop="1">
      <c r="A18" s="343" t="s">
        <v>10</v>
      </c>
      <c r="B18" s="349" t="s">
        <v>171</v>
      </c>
      <c r="C18" s="202" t="s">
        <v>223</v>
      </c>
      <c r="D18" s="47" t="s">
        <v>40</v>
      </c>
      <c r="E18" s="57"/>
      <c r="F18" s="57"/>
      <c r="G18" s="57"/>
      <c r="I18" s="147" t="str">
        <f t="shared" ref="I18" si="1">TRIM(C18)</f>
        <v>·      	A severity assessment framework is established to help gauge the severity of the cyber incident.</v>
      </c>
    </row>
    <row r="19" spans="1:9" ht="42">
      <c r="A19" s="342"/>
      <c r="B19" s="351"/>
      <c r="C19" s="197" t="s">
        <v>224</v>
      </c>
      <c r="D19" s="10" t="s">
        <v>40</v>
      </c>
      <c r="E19" s="16"/>
      <c r="F19" s="16"/>
      <c r="G19" s="16"/>
    </row>
    <row r="20" spans="1:9" ht="62.5" thickBot="1">
      <c r="A20" s="342"/>
      <c r="B20" s="350"/>
      <c r="C20" s="224" t="s">
        <v>383</v>
      </c>
      <c r="D20" s="10" t="s">
        <v>40</v>
      </c>
      <c r="E20" s="16"/>
      <c r="F20" s="16"/>
      <c r="G20" s="16"/>
      <c r="I20" s="147" t="str">
        <f t="shared" si="0"/>
        <v>•	Incident response and recovery objectives are in place to validate the insurer’s ability to develop and execute plans to recover from known sophisticated attacks at other organisations.</v>
      </c>
    </row>
    <row r="21" spans="1:9" ht="84.5" thickTop="1">
      <c r="A21" s="342"/>
      <c r="B21" s="349" t="s">
        <v>170</v>
      </c>
      <c r="C21" s="197" t="s">
        <v>225</v>
      </c>
      <c r="D21" s="10" t="s">
        <v>40</v>
      </c>
      <c r="E21" s="16"/>
      <c r="F21" s="16"/>
      <c r="G21" s="16"/>
    </row>
    <row r="22" spans="1:9" ht="42.5" thickBot="1">
      <c r="A22" s="352"/>
      <c r="B22" s="350"/>
      <c r="C22" s="201" t="s">
        <v>226</v>
      </c>
      <c r="D22" s="10" t="s">
        <v>40</v>
      </c>
      <c r="E22" s="16"/>
      <c r="F22" s="16"/>
      <c r="G22" s="17"/>
    </row>
    <row r="23" spans="1:9" ht="43" thickTop="1" thickBot="1">
      <c r="A23" s="342" t="s">
        <v>9</v>
      </c>
      <c r="B23" s="157" t="s">
        <v>169</v>
      </c>
      <c r="C23" s="197" t="s">
        <v>227</v>
      </c>
      <c r="D23" s="47" t="s">
        <v>40</v>
      </c>
      <c r="E23" s="58"/>
      <c r="F23" s="58"/>
      <c r="G23" s="19"/>
      <c r="I23" s="147" t="str">
        <f t="shared" si="0"/>
        <v>·        Separate containment strategies are developed for different types of major cyber attack, with criteria documented clearly to facilitate decision making.</v>
      </c>
    </row>
    <row r="24" spans="1:9" ht="42.5" thickTop="1">
      <c r="A24" s="342"/>
      <c r="B24" s="349" t="s">
        <v>170</v>
      </c>
      <c r="C24" s="197" t="s">
        <v>228</v>
      </c>
      <c r="D24" s="10" t="s">
        <v>40</v>
      </c>
      <c r="E24" s="19"/>
      <c r="F24" s="19"/>
      <c r="G24" s="19"/>
    </row>
    <row r="25" spans="1:9" ht="42">
      <c r="A25" s="342"/>
      <c r="B25" s="351"/>
      <c r="C25" s="197" t="s">
        <v>229</v>
      </c>
      <c r="D25" s="10" t="s">
        <v>40</v>
      </c>
      <c r="E25" s="19"/>
      <c r="F25" s="19"/>
      <c r="G25" s="19"/>
    </row>
    <row r="26" spans="1:9" ht="42">
      <c r="A26" s="342"/>
      <c r="B26" s="351"/>
      <c r="C26" s="197" t="s">
        <v>230</v>
      </c>
      <c r="D26" s="10" t="s">
        <v>40</v>
      </c>
      <c r="E26" s="19"/>
      <c r="F26" s="19"/>
      <c r="G26" s="19"/>
    </row>
    <row r="27" spans="1:9" ht="42">
      <c r="A27" s="342"/>
      <c r="B27" s="351"/>
      <c r="C27" s="197" t="s">
        <v>384</v>
      </c>
      <c r="D27" s="10" t="s">
        <v>40</v>
      </c>
      <c r="E27" s="19"/>
      <c r="F27" s="19"/>
      <c r="G27" s="19"/>
    </row>
    <row r="28" spans="1:9" ht="42.5" thickBot="1">
      <c r="A28" s="352"/>
      <c r="B28" s="350"/>
      <c r="C28" s="197" t="s">
        <v>231</v>
      </c>
      <c r="D28" s="10" t="s">
        <v>40</v>
      </c>
      <c r="E28" s="20"/>
      <c r="F28" s="20"/>
      <c r="G28" s="21"/>
      <c r="I28" s="147" t="str">
        <f t="shared" si="0"/>
        <v>·       Resilience testing includes scenarios based on analysis and identification of realistic and highly likely new and emerging cyber threats.</v>
      </c>
    </row>
    <row r="29" spans="1:9" ht="16.5" thickTop="1" thickBot="1">
      <c r="A29" s="153">
        <v>5.3</v>
      </c>
      <c r="B29" s="353" t="s">
        <v>172</v>
      </c>
      <c r="C29" s="353"/>
      <c r="D29" s="166"/>
      <c r="E29" s="166"/>
      <c r="F29" s="166"/>
      <c r="G29" s="227"/>
      <c r="I29" s="147" t="str">
        <f>TRIM(B29)</f>
        <v>Cyber forensics</v>
      </c>
    </row>
    <row r="30" spans="1:9" ht="43" thickTop="1" thickBot="1">
      <c r="A30" s="342" t="s">
        <v>8</v>
      </c>
      <c r="B30" s="157" t="s">
        <v>173</v>
      </c>
      <c r="C30" s="197" t="s">
        <v>232</v>
      </c>
      <c r="D30" s="10" t="s">
        <v>40</v>
      </c>
      <c r="E30" s="16"/>
      <c r="F30" s="16"/>
      <c r="G30" s="16"/>
      <c r="I30" s="147" t="str">
        <f t="shared" si="0"/>
        <v>·        Processes are in place to properly collect and preserve the integrity of the digital and forensic evidence prior to performing analysis.</v>
      </c>
    </row>
    <row r="31" spans="1:9" ht="84.5" thickTop="1">
      <c r="A31" s="342"/>
      <c r="B31" s="349" t="s">
        <v>233</v>
      </c>
      <c r="C31" s="196" t="s">
        <v>234</v>
      </c>
      <c r="D31" s="10" t="s">
        <v>40</v>
      </c>
      <c r="E31" s="16"/>
      <c r="F31" s="16"/>
      <c r="G31" s="16"/>
      <c r="I31" s="147" t="str">
        <f t="shared" ref="I31:I49" si="2">TRIM(C31)</f>
        <v>·        The digital and forensic evidence collected contains information that, at minimum, establishes what type of event occurred, when the event occurred, where the event occurred, the source of the event, the outcome of the event, and the identity of any user or subject associated with the event.</v>
      </c>
    </row>
    <row r="32" spans="1:9" ht="28.5" thickBot="1">
      <c r="A32" s="342"/>
      <c r="B32" s="351"/>
      <c r="C32" s="200" t="s">
        <v>235</v>
      </c>
      <c r="D32" s="12" t="s">
        <v>40</v>
      </c>
      <c r="E32" s="16"/>
      <c r="F32" s="16"/>
      <c r="G32" s="16"/>
      <c r="I32" s="147" t="str">
        <f t="shared" si="2"/>
        <v>·       Root cause analyses are performed to identify the source or perpetrator of a cyber security incident.</v>
      </c>
    </row>
    <row r="33" spans="1:9" ht="43" thickTop="1" thickBot="1">
      <c r="A33" s="343" t="s">
        <v>10</v>
      </c>
      <c r="B33" s="170" t="s">
        <v>173</v>
      </c>
      <c r="C33" s="197" t="s">
        <v>236</v>
      </c>
      <c r="D33" s="10" t="s">
        <v>40</v>
      </c>
      <c r="E33" s="57"/>
      <c r="F33" s="57"/>
      <c r="G33" s="57"/>
      <c r="I33" s="147" t="str">
        <f t="shared" si="2"/>
        <v>·       Generally accepted and appropriate forensic procedures, including chain of custody, are used to gather and present evidence to support potential legal action.</v>
      </c>
    </row>
    <row r="34" spans="1:9" ht="43" thickTop="1" thickBot="1">
      <c r="A34" s="342"/>
      <c r="B34" s="198" t="s">
        <v>233</v>
      </c>
      <c r="C34" s="197" t="s">
        <v>237</v>
      </c>
      <c r="D34" s="10" t="s">
        <v>40</v>
      </c>
      <c r="E34" s="16"/>
      <c r="F34" s="16"/>
      <c r="G34" s="16"/>
    </row>
    <row r="35" spans="1:9" ht="70.5" thickTop="1">
      <c r="A35" s="342"/>
      <c r="B35" s="349" t="s">
        <v>238</v>
      </c>
      <c r="C35" s="197" t="s">
        <v>385</v>
      </c>
      <c r="D35" s="10" t="s">
        <v>40</v>
      </c>
      <c r="E35" s="16"/>
      <c r="F35" s="16"/>
      <c r="G35" s="16"/>
    </row>
    <row r="36" spans="1:9" ht="28.5" thickBot="1">
      <c r="A36" s="352"/>
      <c r="B36" s="350"/>
      <c r="C36" s="214" t="s">
        <v>386</v>
      </c>
      <c r="D36" s="10" t="s">
        <v>40</v>
      </c>
      <c r="E36" s="17"/>
      <c r="F36" s="17"/>
      <c r="G36" s="16"/>
    </row>
    <row r="37" spans="1:9" ht="106.5" customHeight="1" thickTop="1" thickBot="1">
      <c r="A37" s="154" t="s">
        <v>9</v>
      </c>
      <c r="B37" s="199" t="s">
        <v>238</v>
      </c>
      <c r="C37" s="207" t="s">
        <v>239</v>
      </c>
      <c r="D37" s="50" t="s">
        <v>40</v>
      </c>
      <c r="E37" s="19"/>
      <c r="F37" s="19"/>
      <c r="G37" s="59"/>
      <c r="I37" s="147" t="str">
        <f t="shared" si="2"/>
        <v>·       The information system employs cryptographic mechanisms to protect the integrity of evidence and audit tools where applicable.</v>
      </c>
    </row>
    <row r="38" spans="1:9" ht="16.5" thickTop="1" thickBot="1">
      <c r="A38" s="153">
        <v>5.4</v>
      </c>
      <c r="B38" s="353" t="s">
        <v>174</v>
      </c>
      <c r="C38" s="353"/>
      <c r="D38" s="166"/>
      <c r="E38" s="166"/>
      <c r="F38" s="166"/>
      <c r="G38" s="227"/>
      <c r="I38" s="147" t="str">
        <f>TRIM(B38)</f>
        <v>Communication and improvement</v>
      </c>
    </row>
    <row r="39" spans="1:9" ht="28.5" thickTop="1">
      <c r="A39" s="342" t="s">
        <v>8</v>
      </c>
      <c r="B39" s="349" t="s">
        <v>175</v>
      </c>
      <c r="C39" s="197" t="s">
        <v>240</v>
      </c>
      <c r="D39" s="10" t="s">
        <v>40</v>
      </c>
      <c r="E39" s="16"/>
      <c r="F39" s="16"/>
      <c r="G39" s="16"/>
      <c r="I39" s="147" t="str">
        <f t="shared" si="2"/>
        <v>·        Communication and escalation channels exist that enable employees to report cyber events promptly.</v>
      </c>
    </row>
    <row r="40" spans="1:9" ht="84">
      <c r="A40" s="342"/>
      <c r="B40" s="351"/>
      <c r="C40" s="197" t="s">
        <v>387</v>
      </c>
      <c r="D40" s="10" t="s">
        <v>40</v>
      </c>
      <c r="E40" s="16"/>
      <c r="F40" s="16"/>
      <c r="G40" s="16"/>
    </row>
    <row r="41" spans="1:9" ht="56.5" thickBot="1">
      <c r="A41" s="342"/>
      <c r="B41" s="351"/>
      <c r="C41" s="197" t="s">
        <v>388</v>
      </c>
      <c r="D41" s="10" t="s">
        <v>40</v>
      </c>
      <c r="E41" s="16"/>
      <c r="F41" s="16"/>
      <c r="G41" s="16"/>
    </row>
    <row r="42" spans="1:9" ht="29" thickTop="1" thickBot="1">
      <c r="A42" s="342"/>
      <c r="B42" s="170" t="s">
        <v>176</v>
      </c>
      <c r="C42" s="196" t="s">
        <v>177</v>
      </c>
      <c r="D42" s="10" t="s">
        <v>40</v>
      </c>
      <c r="E42" s="16"/>
      <c r="F42" s="16"/>
      <c r="G42" s="16"/>
      <c r="I42" s="147" t="str">
        <f t="shared" si="2"/>
        <v>·         All cyber incidents are classified, logged, and tracked.</v>
      </c>
    </row>
    <row r="43" spans="1:9" ht="43" thickTop="1" thickBot="1">
      <c r="A43" s="342"/>
      <c r="B43" s="170" t="s">
        <v>178</v>
      </c>
      <c r="C43" s="196" t="s">
        <v>241</v>
      </c>
      <c r="D43" s="12" t="s">
        <v>40</v>
      </c>
      <c r="E43" s="17"/>
      <c r="F43" s="17"/>
      <c r="G43" s="16"/>
      <c r="I43" s="147" t="str">
        <f t="shared" si="2"/>
        <v>·        There are continuous improvement processes in place to ensure improvement is an iterative and institution-wide process.</v>
      </c>
    </row>
    <row r="44" spans="1:9" ht="59.5" customHeight="1" thickTop="1" thickBot="1">
      <c r="A44" s="343" t="s">
        <v>10</v>
      </c>
      <c r="B44" s="198" t="s">
        <v>175</v>
      </c>
      <c r="C44" s="202" t="s">
        <v>242</v>
      </c>
      <c r="D44" s="10" t="s">
        <v>40</v>
      </c>
      <c r="E44" s="16"/>
      <c r="F44" s="16"/>
      <c r="G44" s="57"/>
      <c r="I44" s="147" t="str">
        <f t="shared" si="2"/>
        <v>·        Criteria have been established for escalating cyber incidents or vulnerabilities to Senior Management based on the potential impact and criticality of the risk.</v>
      </c>
    </row>
    <row r="45" spans="1:9" ht="67" customHeight="1" thickTop="1" thickBot="1">
      <c r="A45" s="352"/>
      <c r="B45" s="199" t="s">
        <v>176</v>
      </c>
      <c r="C45" s="201" t="s">
        <v>179</v>
      </c>
      <c r="D45" s="12" t="s">
        <v>40</v>
      </c>
      <c r="E45" s="17"/>
      <c r="F45" s="17"/>
      <c r="G45" s="16"/>
    </row>
    <row r="46" spans="1:9" ht="71" thickTop="1" thickBot="1">
      <c r="A46" s="342" t="s">
        <v>9</v>
      </c>
      <c r="B46" s="199" t="s">
        <v>175</v>
      </c>
      <c r="C46" s="197" t="s">
        <v>389</v>
      </c>
      <c r="D46" s="10" t="s">
        <v>40</v>
      </c>
      <c r="E46" s="19"/>
      <c r="F46" s="19"/>
      <c r="G46" s="58"/>
      <c r="I46" s="147" t="str">
        <f t="shared" si="2"/>
        <v>·        A list of internal and external stakeholders to be informed depending on identified scenarios and criteria is established. Insurers also prioritise and sequence information sharing activities with internal and external stakeholders upon incident outbreaks.</v>
      </c>
    </row>
    <row r="47" spans="1:9" ht="71" thickTop="1" thickBot="1">
      <c r="A47" s="342"/>
      <c r="B47" s="198" t="s">
        <v>176</v>
      </c>
      <c r="C47" s="197" t="s">
        <v>243</v>
      </c>
      <c r="D47" s="10" t="s">
        <v>40</v>
      </c>
      <c r="E47" s="19"/>
      <c r="F47" s="19"/>
      <c r="G47" s="19"/>
    </row>
    <row r="48" spans="1:9" ht="56.5" thickTop="1">
      <c r="A48" s="342"/>
      <c r="B48" s="351" t="s">
        <v>178</v>
      </c>
      <c r="C48" s="197" t="s">
        <v>390</v>
      </c>
      <c r="D48" s="10" t="s">
        <v>40</v>
      </c>
      <c r="E48" s="19"/>
      <c r="F48" s="19"/>
      <c r="G48" s="19"/>
      <c r="I48" s="147" t="str">
        <f t="shared" si="2"/>
        <v>·        	The continuous improvement processes include proactive mechanisms such as the use of simulation testing exercises to further embed lessons learned across the insurer.</v>
      </c>
    </row>
    <row r="49" spans="1:9" ht="70.5" thickBot="1">
      <c r="A49" s="352"/>
      <c r="B49" s="350"/>
      <c r="C49" s="201" t="s">
        <v>244</v>
      </c>
      <c r="D49" s="10" t="s">
        <v>40</v>
      </c>
      <c r="E49" s="19"/>
      <c r="F49" s="19"/>
      <c r="G49" s="48"/>
      <c r="I49" s="147" t="str">
        <f t="shared" si="2"/>
        <v>·        	All security incidents are regularly referenced to perform trend analysis to identify common factors, determine the effectiveness of controls, and understand the costs and impacts associated with cyber security incidents and improve cybersecurity measures and policies.</v>
      </c>
    </row>
    <row r="50" spans="1:9" ht="16.5" thickTop="1" thickBot="1">
      <c r="A50" s="225">
        <v>5.5</v>
      </c>
      <c r="B50" s="372" t="s">
        <v>245</v>
      </c>
      <c r="C50" s="372"/>
      <c r="D50" s="166"/>
      <c r="E50" s="166"/>
      <c r="F50" s="166"/>
      <c r="G50" s="228"/>
      <c r="I50" s="147" t="str">
        <f>TRIM(B50)</f>
        <v>Threat Intelligence Based Attack Simulation</v>
      </c>
    </row>
    <row r="51" spans="1:9" ht="210.5" thickTop="1">
      <c r="A51" s="343" t="s">
        <v>10</v>
      </c>
      <c r="B51" s="371"/>
      <c r="C51" s="197" t="s">
        <v>391</v>
      </c>
      <c r="D51" s="10" t="s">
        <v>40</v>
      </c>
      <c r="E51" s="16"/>
      <c r="F51" s="16"/>
      <c r="G51" s="16"/>
      <c r="I51" s="147" t="str">
        <f t="shared" ref="I51:I106" si="3">TRIM(C51)</f>
        <v>·        Insurers should use threat intelligence analysis to formulate end-to-end cyber attack testing scenarios tailored to them and the insurance sector generally, which is different and on top of performing security vulnerability and penetration testing of a single system or an isolated environment. A risk-based approach should be applied to identify the attack scenarios relevant to their organization, and ensure they are tested at least every 3 years or after significant system, technology, third-party, or business changes that could lead to material increase of the associated risks particularly the security risk and system availability of the service, to simulate real-life attacks conducted by competent adversaries. A minimum of three end-to-end cyber attack scenarios shall be covered in the simulation.</v>
      </c>
    </row>
    <row r="52" spans="1:9" ht="169.5">
      <c r="A52" s="342"/>
      <c r="B52" s="371"/>
      <c r="C52" s="197" t="s">
        <v>392</v>
      </c>
      <c r="D52" s="10" t="s">
        <v>40</v>
      </c>
      <c r="E52" s="16"/>
      <c r="F52" s="16"/>
      <c r="G52" s="16"/>
      <c r="I52" s="147" t="str">
        <f t="shared" ref="I52" si="4">TRIM(C52)</f>
        <v>· Simulation testing should be conducted in a production environment to simulate real-life attack scenarios, be representative of organisational cyber resilience characteristics and measures against real-world threats, and include an assessment of the readiness of human and process elements atop of technological components. If the potential operational impact of the simulation testing on specific components in the insurer’s production environment during the exercise is considered to be unacceptable, the insurer may consider conducting the exercise on a simulated component that is a close replica of the actual production component.</v>
      </c>
    </row>
    <row r="53" spans="1:9" ht="154">
      <c r="A53" s="342"/>
      <c r="B53" s="371"/>
      <c r="C53" s="197" t="s">
        <v>246</v>
      </c>
      <c r="D53" s="10" t="s">
        <v>40</v>
      </c>
      <c r="E53" s="16"/>
      <c r="F53" s="16"/>
      <c r="G53" s="16"/>
      <c r="I53" s="147" t="str">
        <f t="shared" ref="I53" si="5">TRIM(C53)</f>
        <v>·        Simulation testing should be conducted in several phases, including but not limited to scoping the critical functions mapped to key systems; leveraging threat intelligence to identify potential threat actors and Tactics, Techniques and Procedures that are most likely used in attacks on key systems; developing the testing scenarios according to insights gained from threat intelligence; conducting stealthy intelligence-led testing against the critical functions and target systems; and preparing relevant documents to record the outcomes of the simulation testing.</v>
      </c>
    </row>
    <row r="54" spans="1:9" ht="84">
      <c r="A54" s="342"/>
      <c r="B54" s="371"/>
      <c r="C54" s="197" t="s">
        <v>289</v>
      </c>
      <c r="D54" s="10" t="s">
        <v>40</v>
      </c>
      <c r="E54" s="16"/>
      <c r="F54" s="16"/>
      <c r="G54" s="16"/>
      <c r="I54" s="147" t="str">
        <f t="shared" ref="I54" si="6">TRIM(C54)</f>
        <v>· Independent threat intelligence and cyber attack simulation testing experts who have the necessary skills and expertise, as well as industry-recognised qualifications across red team and threat intelligence, should be engaged to deliver a controlled and effective cyber attack simulation testing.</v>
      </c>
    </row>
    <row r="55" spans="1:9" ht="84.5" thickBot="1">
      <c r="A55" s="352"/>
      <c r="B55" s="371"/>
      <c r="C55" s="197" t="s">
        <v>393</v>
      </c>
      <c r="D55" s="10" t="s">
        <v>40</v>
      </c>
      <c r="E55" s="16"/>
      <c r="F55" s="16"/>
      <c r="G55" s="17"/>
      <c r="I55" s="147" t="str">
        <f t="shared" ref="I55" si="7">TRIM(C55)</f>
        <v>· The attack simulation exercise should be kept secret to provide a more accurate assessment of the insurer's defence and incident response capability. Only selected groups of stakeholders should be made aware of the exercise details in order to prevent disruption to business or putting out false alarms to external parties.</v>
      </c>
    </row>
    <row r="56" spans="1:9" ht="15" thickTop="1">
      <c r="A56"/>
      <c r="B56" s="172"/>
      <c r="C56" s="173"/>
      <c r="D56" s="148"/>
      <c r="E56" s="148"/>
      <c r="F56" s="148"/>
      <c r="I56" s="147" t="str">
        <f t="shared" si="3"/>
        <v/>
      </c>
    </row>
    <row r="57" spans="1:9" ht="14.5">
      <c r="A57"/>
      <c r="I57" s="147" t="str">
        <f t="shared" si="3"/>
        <v/>
      </c>
    </row>
    <row r="58" spans="1:9" ht="14.5">
      <c r="A58"/>
      <c r="I58" s="147" t="str">
        <f t="shared" si="3"/>
        <v/>
      </c>
    </row>
    <row r="59" spans="1:9" ht="14.5">
      <c r="A59"/>
      <c r="I59" s="147" t="str">
        <f t="shared" si="3"/>
        <v/>
      </c>
    </row>
    <row r="60" spans="1:9" ht="14.5">
      <c r="A60"/>
      <c r="I60" s="147" t="str">
        <f t="shared" si="3"/>
        <v/>
      </c>
    </row>
    <row r="61" spans="1:9" ht="14.5">
      <c r="A61"/>
      <c r="I61" s="147" t="str">
        <f t="shared" si="3"/>
        <v/>
      </c>
    </row>
    <row r="62" spans="1:9" ht="14.5">
      <c r="A62"/>
      <c r="I62" s="147" t="str">
        <f t="shared" si="3"/>
        <v/>
      </c>
    </row>
    <row r="63" spans="1:9" ht="14.5">
      <c r="A63"/>
      <c r="I63" s="147" t="str">
        <f t="shared" si="3"/>
        <v/>
      </c>
    </row>
    <row r="64" spans="1:9" ht="14.5">
      <c r="A64"/>
      <c r="I64" s="147" t="str">
        <f t="shared" si="3"/>
        <v/>
      </c>
    </row>
    <row r="65" spans="1:9" ht="14.5">
      <c r="A65"/>
      <c r="I65" s="147" t="str">
        <f t="shared" si="3"/>
        <v/>
      </c>
    </row>
    <row r="66" spans="1:9" ht="14.5">
      <c r="A66"/>
      <c r="I66" s="147" t="str">
        <f t="shared" si="3"/>
        <v/>
      </c>
    </row>
    <row r="67" spans="1:9" ht="14.5">
      <c r="A67"/>
      <c r="I67" s="147" t="str">
        <f t="shared" si="3"/>
        <v/>
      </c>
    </row>
    <row r="68" spans="1:9" ht="14.5">
      <c r="A68"/>
      <c r="I68" s="147" t="str">
        <f t="shared" si="3"/>
        <v/>
      </c>
    </row>
    <row r="69" spans="1:9" ht="14.5">
      <c r="A69"/>
      <c r="I69" s="147" t="str">
        <f t="shared" si="3"/>
        <v/>
      </c>
    </row>
    <row r="70" spans="1:9" ht="14.5">
      <c r="A70"/>
      <c r="I70" s="147" t="str">
        <f t="shared" si="3"/>
        <v/>
      </c>
    </row>
    <row r="71" spans="1:9" ht="14.5">
      <c r="A71"/>
      <c r="I71" s="147" t="str">
        <f t="shared" si="3"/>
        <v/>
      </c>
    </row>
    <row r="72" spans="1:9" ht="14.5">
      <c r="A72"/>
      <c r="I72" s="147" t="str">
        <f t="shared" si="3"/>
        <v/>
      </c>
    </row>
    <row r="73" spans="1:9" ht="14.5">
      <c r="A73"/>
      <c r="I73" s="147" t="str">
        <f t="shared" si="3"/>
        <v/>
      </c>
    </row>
    <row r="74" spans="1:9" ht="14.5">
      <c r="A74"/>
      <c r="I74" s="147" t="str">
        <f t="shared" si="3"/>
        <v/>
      </c>
    </row>
    <row r="75" spans="1:9" ht="14.5">
      <c r="A75"/>
      <c r="I75" s="147" t="str">
        <f t="shared" si="3"/>
        <v/>
      </c>
    </row>
    <row r="76" spans="1:9" ht="14.5">
      <c r="A76"/>
      <c r="I76" s="147" t="str">
        <f t="shared" si="3"/>
        <v/>
      </c>
    </row>
    <row r="77" spans="1:9" ht="14.5">
      <c r="A77"/>
      <c r="I77" s="147" t="str">
        <f t="shared" si="3"/>
        <v/>
      </c>
    </row>
    <row r="78" spans="1:9" ht="14.5">
      <c r="A78"/>
      <c r="I78" s="147" t="str">
        <f t="shared" si="3"/>
        <v/>
      </c>
    </row>
    <row r="79" spans="1:9" ht="14.5">
      <c r="A79"/>
      <c r="I79" s="147" t="str">
        <f t="shared" si="3"/>
        <v/>
      </c>
    </row>
    <row r="80" spans="1:9" ht="14.5">
      <c r="A80"/>
      <c r="I80" s="147" t="str">
        <f t="shared" si="3"/>
        <v/>
      </c>
    </row>
    <row r="81" spans="1:9" ht="14.5">
      <c r="A81"/>
      <c r="I81" s="147" t="str">
        <f t="shared" si="3"/>
        <v/>
      </c>
    </row>
    <row r="82" spans="1:9" ht="14.5">
      <c r="A82"/>
      <c r="I82" s="147" t="str">
        <f t="shared" si="3"/>
        <v/>
      </c>
    </row>
    <row r="83" spans="1:9" ht="14.5">
      <c r="A83"/>
      <c r="I83" s="147" t="str">
        <f t="shared" si="3"/>
        <v/>
      </c>
    </row>
    <row r="84" spans="1:9" ht="14.5">
      <c r="A84"/>
      <c r="I84" s="147" t="str">
        <f t="shared" si="3"/>
        <v/>
      </c>
    </row>
    <row r="85" spans="1:9" ht="14.5">
      <c r="A85"/>
      <c r="I85" s="147" t="str">
        <f t="shared" si="3"/>
        <v/>
      </c>
    </row>
    <row r="86" spans="1:9" ht="14.5">
      <c r="A86"/>
      <c r="I86" s="147" t="str">
        <f t="shared" si="3"/>
        <v/>
      </c>
    </row>
    <row r="87" spans="1:9" ht="14.5">
      <c r="A87"/>
      <c r="I87" s="147" t="str">
        <f t="shared" si="3"/>
        <v/>
      </c>
    </row>
    <row r="88" spans="1:9" ht="14.5">
      <c r="A88"/>
      <c r="I88" s="147" t="str">
        <f t="shared" si="3"/>
        <v/>
      </c>
    </row>
    <row r="89" spans="1:9" ht="14.5">
      <c r="A89"/>
      <c r="I89" s="147" t="str">
        <f t="shared" si="3"/>
        <v/>
      </c>
    </row>
    <row r="90" spans="1:9" ht="14.5">
      <c r="A90"/>
      <c r="I90" s="147" t="str">
        <f t="shared" si="3"/>
        <v/>
      </c>
    </row>
    <row r="91" spans="1:9" ht="14.5">
      <c r="A91"/>
      <c r="I91" s="147" t="str">
        <f t="shared" si="3"/>
        <v/>
      </c>
    </row>
    <row r="92" spans="1:9" ht="14.5">
      <c r="A92"/>
      <c r="I92" s="147" t="str">
        <f t="shared" si="3"/>
        <v/>
      </c>
    </row>
    <row r="93" spans="1:9" ht="14.5">
      <c r="A93"/>
      <c r="I93" s="147" t="str">
        <f t="shared" si="3"/>
        <v/>
      </c>
    </row>
    <row r="94" spans="1:9" ht="14.5">
      <c r="A94"/>
      <c r="I94" s="147" t="str">
        <f t="shared" si="3"/>
        <v/>
      </c>
    </row>
    <row r="95" spans="1:9" ht="14.5">
      <c r="A95"/>
      <c r="I95" s="147" t="str">
        <f t="shared" si="3"/>
        <v/>
      </c>
    </row>
    <row r="96" spans="1:9" ht="14.5">
      <c r="A96"/>
      <c r="I96" s="147" t="str">
        <f t="shared" si="3"/>
        <v/>
      </c>
    </row>
    <row r="97" spans="1:9" ht="14.5">
      <c r="A97"/>
      <c r="I97" s="147" t="str">
        <f t="shared" si="3"/>
        <v/>
      </c>
    </row>
    <row r="98" spans="1:9" ht="14.5">
      <c r="A98"/>
      <c r="I98" s="147" t="str">
        <f t="shared" si="3"/>
        <v/>
      </c>
    </row>
    <row r="99" spans="1:9" ht="14.5">
      <c r="A99"/>
      <c r="I99" s="147" t="str">
        <f t="shared" si="3"/>
        <v/>
      </c>
    </row>
    <row r="100" spans="1:9" ht="14.5">
      <c r="A100"/>
      <c r="I100" s="147" t="str">
        <f t="shared" si="3"/>
        <v/>
      </c>
    </row>
    <row r="101" spans="1:9" ht="14.5">
      <c r="A101"/>
      <c r="I101" s="147" t="str">
        <f t="shared" si="3"/>
        <v/>
      </c>
    </row>
    <row r="102" spans="1:9" ht="14.5">
      <c r="A102"/>
      <c r="I102" s="147" t="str">
        <f t="shared" si="3"/>
        <v/>
      </c>
    </row>
    <row r="103" spans="1:9" ht="14.5">
      <c r="A103"/>
      <c r="I103" s="147" t="str">
        <f t="shared" si="3"/>
        <v/>
      </c>
    </row>
    <row r="104" spans="1:9" ht="14.5">
      <c r="A104"/>
      <c r="I104" s="147" t="str">
        <f t="shared" si="3"/>
        <v/>
      </c>
    </row>
    <row r="105" spans="1:9" ht="14.5">
      <c r="A105"/>
      <c r="I105" s="147" t="str">
        <f t="shared" si="3"/>
        <v/>
      </c>
    </row>
    <row r="106" spans="1:9" ht="14.5">
      <c r="A106"/>
      <c r="I106" s="147" t="str">
        <f t="shared" si="3"/>
        <v/>
      </c>
    </row>
    <row r="107" spans="1:9" ht="14.5">
      <c r="A107"/>
      <c r="I107" s="147" t="str">
        <f t="shared" ref="I107:I170" si="8">TRIM(C107)</f>
        <v/>
      </c>
    </row>
    <row r="108" spans="1:9" ht="14.5">
      <c r="A108"/>
      <c r="I108" s="147" t="str">
        <f t="shared" si="8"/>
        <v/>
      </c>
    </row>
    <row r="109" spans="1:9" ht="14.5">
      <c r="A109"/>
      <c r="I109" s="147" t="str">
        <f t="shared" si="8"/>
        <v/>
      </c>
    </row>
    <row r="110" spans="1:9" ht="14.5">
      <c r="A110"/>
      <c r="I110" s="147" t="str">
        <f t="shared" si="8"/>
        <v/>
      </c>
    </row>
    <row r="111" spans="1:9" ht="14.5">
      <c r="A111"/>
      <c r="I111" s="147" t="str">
        <f t="shared" si="8"/>
        <v/>
      </c>
    </row>
    <row r="112" spans="1:9" ht="14.5">
      <c r="A112"/>
      <c r="I112" s="147" t="str">
        <f t="shared" si="8"/>
        <v/>
      </c>
    </row>
    <row r="113" spans="1:9" ht="14.5">
      <c r="A113"/>
      <c r="I113" s="147" t="str">
        <f t="shared" si="8"/>
        <v/>
      </c>
    </row>
    <row r="114" spans="1:9" ht="14.5">
      <c r="A114"/>
      <c r="I114" s="147" t="str">
        <f t="shared" si="8"/>
        <v/>
      </c>
    </row>
    <row r="115" spans="1:9" ht="14.5">
      <c r="A115"/>
      <c r="I115" s="147" t="str">
        <f t="shared" si="8"/>
        <v/>
      </c>
    </row>
    <row r="116" spans="1:9" ht="14.5">
      <c r="A116"/>
      <c r="I116" s="147" t="str">
        <f t="shared" si="8"/>
        <v/>
      </c>
    </row>
    <row r="117" spans="1:9" ht="14.5">
      <c r="A117"/>
      <c r="I117" s="147" t="str">
        <f t="shared" si="8"/>
        <v/>
      </c>
    </row>
    <row r="118" spans="1:9" ht="14.5">
      <c r="A118"/>
      <c r="I118" s="147" t="str">
        <f t="shared" si="8"/>
        <v/>
      </c>
    </row>
    <row r="119" spans="1:9" ht="14.5">
      <c r="A119"/>
      <c r="I119" s="147" t="str">
        <f t="shared" si="8"/>
        <v/>
      </c>
    </row>
    <row r="120" spans="1:9" ht="14.5">
      <c r="A120"/>
      <c r="I120" s="147" t="str">
        <f t="shared" si="8"/>
        <v/>
      </c>
    </row>
    <row r="121" spans="1:9" ht="14.5">
      <c r="A121"/>
      <c r="I121" s="147" t="str">
        <f t="shared" si="8"/>
        <v/>
      </c>
    </row>
    <row r="122" spans="1:9" ht="14.5">
      <c r="A122"/>
      <c r="I122" s="147" t="str">
        <f t="shared" si="8"/>
        <v/>
      </c>
    </row>
    <row r="123" spans="1:9" ht="14.5">
      <c r="A123"/>
      <c r="I123" s="147" t="str">
        <f t="shared" si="8"/>
        <v/>
      </c>
    </row>
    <row r="124" spans="1:9" ht="14.5">
      <c r="A124"/>
      <c r="I124" s="147" t="str">
        <f t="shared" si="8"/>
        <v/>
      </c>
    </row>
    <row r="125" spans="1:9" ht="14.5">
      <c r="A125"/>
      <c r="I125" s="147" t="str">
        <f t="shared" si="8"/>
        <v/>
      </c>
    </row>
    <row r="126" spans="1:9" ht="14.5">
      <c r="A126"/>
      <c r="I126" s="147" t="str">
        <f t="shared" si="8"/>
        <v/>
      </c>
    </row>
    <row r="127" spans="1:9" ht="14.5">
      <c r="A127"/>
      <c r="I127" s="147" t="str">
        <f t="shared" si="8"/>
        <v/>
      </c>
    </row>
    <row r="128" spans="1:9" ht="14.5">
      <c r="A128"/>
      <c r="I128" s="147" t="str">
        <f t="shared" si="8"/>
        <v/>
      </c>
    </row>
    <row r="129" spans="1:9" ht="14.5">
      <c r="A129"/>
      <c r="I129" s="147" t="str">
        <f t="shared" si="8"/>
        <v/>
      </c>
    </row>
    <row r="130" spans="1:9" ht="14.5">
      <c r="A130"/>
      <c r="I130" s="147" t="str">
        <f t="shared" si="8"/>
        <v/>
      </c>
    </row>
    <row r="131" spans="1:9" ht="14.5">
      <c r="A131"/>
      <c r="I131" s="147" t="str">
        <f t="shared" si="8"/>
        <v/>
      </c>
    </row>
    <row r="132" spans="1:9" ht="14.5">
      <c r="A132"/>
      <c r="I132" s="147" t="str">
        <f t="shared" si="8"/>
        <v/>
      </c>
    </row>
    <row r="133" spans="1:9" ht="14.5">
      <c r="A133"/>
      <c r="I133" s="147" t="str">
        <f t="shared" si="8"/>
        <v/>
      </c>
    </row>
    <row r="134" spans="1:9" ht="14.5">
      <c r="A134"/>
      <c r="I134" s="147" t="str">
        <f t="shared" si="8"/>
        <v/>
      </c>
    </row>
    <row r="135" spans="1:9" ht="14.5">
      <c r="A135"/>
      <c r="I135" s="147" t="str">
        <f t="shared" si="8"/>
        <v/>
      </c>
    </row>
    <row r="136" spans="1:9" ht="14.5">
      <c r="A136"/>
      <c r="I136" s="147" t="str">
        <f t="shared" si="8"/>
        <v/>
      </c>
    </row>
    <row r="137" spans="1:9" ht="14.5">
      <c r="A137"/>
      <c r="I137" s="147" t="str">
        <f t="shared" si="8"/>
        <v/>
      </c>
    </row>
    <row r="138" spans="1:9" ht="14.5">
      <c r="A138"/>
      <c r="I138" s="147" t="str">
        <f t="shared" si="8"/>
        <v/>
      </c>
    </row>
    <row r="139" spans="1:9" ht="14.5">
      <c r="A139"/>
      <c r="I139" s="147" t="str">
        <f t="shared" si="8"/>
        <v/>
      </c>
    </row>
    <row r="140" spans="1:9" ht="14.5">
      <c r="A140"/>
      <c r="I140" s="147" t="str">
        <f t="shared" si="8"/>
        <v/>
      </c>
    </row>
    <row r="141" spans="1:9" ht="14.5">
      <c r="A141"/>
      <c r="I141" s="147" t="str">
        <f t="shared" si="8"/>
        <v/>
      </c>
    </row>
    <row r="142" spans="1:9" ht="14.5">
      <c r="A142"/>
      <c r="I142" s="147" t="str">
        <f t="shared" si="8"/>
        <v/>
      </c>
    </row>
    <row r="143" spans="1:9" ht="14.5">
      <c r="A143"/>
      <c r="I143" s="147" t="str">
        <f t="shared" si="8"/>
        <v/>
      </c>
    </row>
    <row r="144" spans="1:9" ht="14.5">
      <c r="A144"/>
      <c r="I144" s="147" t="str">
        <f t="shared" si="8"/>
        <v/>
      </c>
    </row>
    <row r="145" spans="1:9" ht="14.5">
      <c r="A145"/>
      <c r="I145" s="147" t="str">
        <f t="shared" si="8"/>
        <v/>
      </c>
    </row>
    <row r="146" spans="1:9" ht="14.5">
      <c r="A146"/>
      <c r="I146" s="147" t="str">
        <f t="shared" si="8"/>
        <v/>
      </c>
    </row>
    <row r="147" spans="1:9" ht="14.5">
      <c r="A147"/>
      <c r="I147" s="147" t="str">
        <f t="shared" si="8"/>
        <v/>
      </c>
    </row>
    <row r="148" spans="1:9" ht="14.5">
      <c r="A148"/>
      <c r="I148" s="147" t="str">
        <f t="shared" si="8"/>
        <v/>
      </c>
    </row>
    <row r="149" spans="1:9" ht="14.5">
      <c r="A149"/>
      <c r="I149" s="147" t="str">
        <f t="shared" si="8"/>
        <v/>
      </c>
    </row>
    <row r="150" spans="1:9" ht="14.5">
      <c r="A150"/>
      <c r="I150" s="147" t="str">
        <f t="shared" si="8"/>
        <v/>
      </c>
    </row>
    <row r="151" spans="1:9" ht="14.5">
      <c r="A151"/>
      <c r="I151" s="147" t="str">
        <f t="shared" si="8"/>
        <v/>
      </c>
    </row>
    <row r="152" spans="1:9" ht="14.5">
      <c r="A152"/>
      <c r="I152" s="147" t="str">
        <f t="shared" si="8"/>
        <v/>
      </c>
    </row>
    <row r="153" spans="1:9" ht="14.5">
      <c r="A153"/>
      <c r="I153" s="147" t="str">
        <f t="shared" si="8"/>
        <v/>
      </c>
    </row>
    <row r="154" spans="1:9" ht="14.5">
      <c r="A154"/>
      <c r="I154" s="147" t="str">
        <f t="shared" si="8"/>
        <v/>
      </c>
    </row>
    <row r="155" spans="1:9" ht="14.5">
      <c r="A155"/>
      <c r="I155" s="147" t="str">
        <f t="shared" si="8"/>
        <v/>
      </c>
    </row>
    <row r="156" spans="1:9" ht="14.5">
      <c r="A156"/>
      <c r="I156" s="147" t="str">
        <f t="shared" si="8"/>
        <v/>
      </c>
    </row>
    <row r="157" spans="1:9" ht="14.5">
      <c r="A157"/>
      <c r="I157" s="147" t="str">
        <f t="shared" si="8"/>
        <v/>
      </c>
    </row>
    <row r="158" spans="1:9" ht="14.5">
      <c r="A158"/>
      <c r="I158" s="147" t="str">
        <f t="shared" si="8"/>
        <v/>
      </c>
    </row>
    <row r="159" spans="1:9" ht="14.5">
      <c r="A159"/>
      <c r="I159" s="147" t="str">
        <f t="shared" si="8"/>
        <v/>
      </c>
    </row>
    <row r="160" spans="1:9" ht="14.5">
      <c r="A160"/>
      <c r="I160" s="147" t="str">
        <f t="shared" si="8"/>
        <v/>
      </c>
    </row>
    <row r="161" spans="1:9" ht="14.5">
      <c r="A161"/>
      <c r="I161" s="147" t="str">
        <f t="shared" si="8"/>
        <v/>
      </c>
    </row>
    <row r="162" spans="1:9" ht="14.5">
      <c r="A162"/>
      <c r="I162" s="147" t="str">
        <f t="shared" si="8"/>
        <v/>
      </c>
    </row>
    <row r="163" spans="1:9" ht="14.5">
      <c r="A163"/>
      <c r="I163" s="147" t="str">
        <f t="shared" si="8"/>
        <v/>
      </c>
    </row>
    <row r="164" spans="1:9" ht="14.5">
      <c r="A164"/>
      <c r="I164" s="147" t="str">
        <f t="shared" si="8"/>
        <v/>
      </c>
    </row>
    <row r="165" spans="1:9" ht="14.5">
      <c r="A165"/>
      <c r="I165" s="147" t="str">
        <f t="shared" si="8"/>
        <v/>
      </c>
    </row>
    <row r="166" spans="1:9" ht="14.5">
      <c r="A166"/>
      <c r="I166" s="147" t="str">
        <f t="shared" si="8"/>
        <v/>
      </c>
    </row>
    <row r="167" spans="1:9" ht="14.5">
      <c r="A167"/>
      <c r="I167" s="147" t="str">
        <f t="shared" si="8"/>
        <v/>
      </c>
    </row>
    <row r="168" spans="1:9" ht="14.5">
      <c r="A168"/>
      <c r="I168" s="147" t="str">
        <f t="shared" si="8"/>
        <v/>
      </c>
    </row>
    <row r="169" spans="1:9" ht="14.5">
      <c r="A169"/>
      <c r="I169" s="147" t="str">
        <f t="shared" si="8"/>
        <v/>
      </c>
    </row>
    <row r="170" spans="1:9" ht="14.5">
      <c r="A170"/>
      <c r="I170" s="147" t="str">
        <f t="shared" si="8"/>
        <v/>
      </c>
    </row>
    <row r="171" spans="1:9" ht="14.5">
      <c r="A171"/>
      <c r="I171" s="147" t="str">
        <f t="shared" ref="I171:I234" si="9">TRIM(C171)</f>
        <v/>
      </c>
    </row>
    <row r="172" spans="1:9" ht="14.5">
      <c r="A172"/>
      <c r="I172" s="147" t="str">
        <f t="shared" si="9"/>
        <v/>
      </c>
    </row>
    <row r="173" spans="1:9" ht="14.5">
      <c r="A173"/>
      <c r="I173" s="147" t="str">
        <f t="shared" si="9"/>
        <v/>
      </c>
    </row>
    <row r="174" spans="1:9" ht="14.5">
      <c r="A174"/>
      <c r="I174" s="147" t="str">
        <f t="shared" si="9"/>
        <v/>
      </c>
    </row>
    <row r="175" spans="1:9" ht="14.5">
      <c r="A175"/>
      <c r="I175" s="147" t="str">
        <f t="shared" si="9"/>
        <v/>
      </c>
    </row>
    <row r="176" spans="1:9" ht="14.5">
      <c r="A176"/>
      <c r="I176" s="147" t="str">
        <f t="shared" si="9"/>
        <v/>
      </c>
    </row>
    <row r="177" spans="1:9" ht="14.5">
      <c r="A177"/>
      <c r="I177" s="147" t="str">
        <f t="shared" si="9"/>
        <v/>
      </c>
    </row>
    <row r="178" spans="1:9" ht="14.5">
      <c r="A178"/>
      <c r="I178" s="147" t="str">
        <f t="shared" si="9"/>
        <v/>
      </c>
    </row>
    <row r="179" spans="1:9" ht="14.5">
      <c r="A179"/>
      <c r="I179" s="147" t="str">
        <f t="shared" si="9"/>
        <v/>
      </c>
    </row>
    <row r="180" spans="1:9" ht="14.5">
      <c r="A180"/>
      <c r="I180" s="147" t="str">
        <f t="shared" si="9"/>
        <v/>
      </c>
    </row>
    <row r="181" spans="1:9" ht="14.5">
      <c r="A181"/>
      <c r="I181" s="147" t="str">
        <f t="shared" si="9"/>
        <v/>
      </c>
    </row>
    <row r="182" spans="1:9" ht="14.5">
      <c r="A182"/>
      <c r="I182" s="147" t="str">
        <f t="shared" si="9"/>
        <v/>
      </c>
    </row>
    <row r="183" spans="1:9" ht="14.5">
      <c r="A183"/>
      <c r="I183" s="147" t="str">
        <f t="shared" si="9"/>
        <v/>
      </c>
    </row>
    <row r="184" spans="1:9" ht="14.5">
      <c r="A184"/>
      <c r="I184" s="147" t="str">
        <f t="shared" si="9"/>
        <v/>
      </c>
    </row>
    <row r="185" spans="1:9" ht="14.5">
      <c r="A185"/>
      <c r="I185" s="147" t="str">
        <f t="shared" si="9"/>
        <v/>
      </c>
    </row>
    <row r="186" spans="1:9" ht="14.5">
      <c r="A186"/>
      <c r="I186" s="147" t="str">
        <f t="shared" si="9"/>
        <v/>
      </c>
    </row>
    <row r="187" spans="1:9" ht="14.5">
      <c r="A187"/>
      <c r="I187" s="147" t="str">
        <f t="shared" si="9"/>
        <v/>
      </c>
    </row>
    <row r="188" spans="1:9" ht="14.5">
      <c r="A188"/>
      <c r="I188" s="147" t="str">
        <f t="shared" si="9"/>
        <v/>
      </c>
    </row>
    <row r="189" spans="1:9" ht="14.5">
      <c r="A189"/>
      <c r="I189" s="147" t="str">
        <f t="shared" si="9"/>
        <v/>
      </c>
    </row>
    <row r="190" spans="1:9" ht="14.5">
      <c r="A190"/>
      <c r="I190" s="147" t="str">
        <f t="shared" si="9"/>
        <v/>
      </c>
    </row>
    <row r="191" spans="1:9" ht="14.5">
      <c r="A191"/>
      <c r="I191" s="147" t="str">
        <f t="shared" si="9"/>
        <v/>
      </c>
    </row>
    <row r="192" spans="1:9" ht="14.5">
      <c r="A192"/>
      <c r="I192" s="147" t="str">
        <f t="shared" si="9"/>
        <v/>
      </c>
    </row>
    <row r="193" spans="1:9" ht="14.5">
      <c r="A193"/>
      <c r="I193" s="147" t="str">
        <f t="shared" si="9"/>
        <v/>
      </c>
    </row>
    <row r="194" spans="1:9" ht="14.5">
      <c r="A194"/>
      <c r="I194" s="147" t="str">
        <f t="shared" si="9"/>
        <v/>
      </c>
    </row>
    <row r="195" spans="1:9" ht="14.5">
      <c r="A195"/>
      <c r="I195" s="147" t="str">
        <f t="shared" si="9"/>
        <v/>
      </c>
    </row>
    <row r="196" spans="1:9" ht="14.5">
      <c r="A196"/>
      <c r="I196" s="147" t="str">
        <f t="shared" si="9"/>
        <v/>
      </c>
    </row>
    <row r="197" spans="1:9" ht="14.5">
      <c r="A197"/>
      <c r="I197" s="147" t="str">
        <f t="shared" si="9"/>
        <v/>
      </c>
    </row>
    <row r="198" spans="1:9" ht="14.5">
      <c r="A198"/>
      <c r="I198" s="147" t="str">
        <f t="shared" si="9"/>
        <v/>
      </c>
    </row>
    <row r="199" spans="1:9" ht="14.5">
      <c r="A199"/>
      <c r="I199" s="147" t="str">
        <f t="shared" si="9"/>
        <v/>
      </c>
    </row>
    <row r="200" spans="1:9" ht="14.5">
      <c r="A200"/>
      <c r="I200" s="147" t="str">
        <f t="shared" si="9"/>
        <v/>
      </c>
    </row>
    <row r="201" spans="1:9" ht="14.5">
      <c r="A201"/>
      <c r="I201" s="147" t="str">
        <f t="shared" si="9"/>
        <v/>
      </c>
    </row>
    <row r="202" spans="1:9" ht="14.5">
      <c r="A202"/>
      <c r="I202" s="147" t="str">
        <f t="shared" si="9"/>
        <v/>
      </c>
    </row>
    <row r="203" spans="1:9" ht="14.5">
      <c r="A203"/>
      <c r="I203" s="147" t="str">
        <f t="shared" si="9"/>
        <v/>
      </c>
    </row>
    <row r="204" spans="1:9" ht="14.5">
      <c r="A204"/>
      <c r="I204" s="147" t="str">
        <f t="shared" si="9"/>
        <v/>
      </c>
    </row>
    <row r="205" spans="1:9" ht="14.5">
      <c r="A205"/>
      <c r="I205" s="147" t="str">
        <f t="shared" si="9"/>
        <v/>
      </c>
    </row>
    <row r="206" spans="1:9" ht="14.5">
      <c r="A206"/>
      <c r="I206" s="147" t="str">
        <f t="shared" si="9"/>
        <v/>
      </c>
    </row>
    <row r="207" spans="1:9" ht="14.5">
      <c r="A207"/>
      <c r="I207" s="147" t="str">
        <f t="shared" si="9"/>
        <v/>
      </c>
    </row>
    <row r="208" spans="1:9" ht="14.5">
      <c r="A208"/>
      <c r="I208" s="147" t="str">
        <f t="shared" si="9"/>
        <v/>
      </c>
    </row>
    <row r="209" spans="1:9" ht="14.5">
      <c r="A209"/>
      <c r="I209" s="147" t="str">
        <f t="shared" si="9"/>
        <v/>
      </c>
    </row>
    <row r="210" spans="1:9" ht="14.5">
      <c r="A210"/>
      <c r="I210" s="147" t="str">
        <f t="shared" si="9"/>
        <v/>
      </c>
    </row>
    <row r="211" spans="1:9" ht="14.5">
      <c r="A211"/>
      <c r="I211" s="147" t="str">
        <f t="shared" si="9"/>
        <v/>
      </c>
    </row>
    <row r="212" spans="1:9" ht="14.5">
      <c r="A212"/>
      <c r="I212" s="147" t="str">
        <f t="shared" si="9"/>
        <v/>
      </c>
    </row>
    <row r="213" spans="1:9" ht="14.5">
      <c r="A213"/>
      <c r="I213" s="147" t="str">
        <f t="shared" si="9"/>
        <v/>
      </c>
    </row>
    <row r="214" spans="1:9" ht="14.5">
      <c r="A214"/>
      <c r="I214" s="147" t="str">
        <f t="shared" si="9"/>
        <v/>
      </c>
    </row>
    <row r="215" spans="1:9" ht="14.5">
      <c r="A215"/>
      <c r="I215" s="147" t="str">
        <f t="shared" si="9"/>
        <v/>
      </c>
    </row>
    <row r="216" spans="1:9" ht="14.5">
      <c r="A216"/>
      <c r="I216" s="147" t="str">
        <f t="shared" si="9"/>
        <v/>
      </c>
    </row>
    <row r="217" spans="1:9" ht="14.5">
      <c r="A217"/>
      <c r="I217" s="147" t="str">
        <f t="shared" si="9"/>
        <v/>
      </c>
    </row>
    <row r="218" spans="1:9" ht="14.5">
      <c r="A218"/>
      <c r="I218" s="147" t="str">
        <f t="shared" si="9"/>
        <v/>
      </c>
    </row>
    <row r="219" spans="1:9" ht="14.5">
      <c r="A219"/>
      <c r="I219" s="147" t="str">
        <f t="shared" si="9"/>
        <v/>
      </c>
    </row>
    <row r="220" spans="1:9" ht="14.5">
      <c r="A220"/>
      <c r="I220" s="147" t="str">
        <f t="shared" si="9"/>
        <v/>
      </c>
    </row>
    <row r="221" spans="1:9" ht="14.5">
      <c r="A221"/>
      <c r="I221" s="147" t="str">
        <f t="shared" si="9"/>
        <v/>
      </c>
    </row>
    <row r="222" spans="1:9" ht="14.5">
      <c r="A222"/>
      <c r="I222" s="147" t="str">
        <f t="shared" si="9"/>
        <v/>
      </c>
    </row>
    <row r="223" spans="1:9" ht="14.5">
      <c r="A223"/>
      <c r="I223" s="147" t="str">
        <f t="shared" si="9"/>
        <v/>
      </c>
    </row>
    <row r="224" spans="1:9" ht="14.5">
      <c r="A224"/>
      <c r="I224" s="147" t="str">
        <f t="shared" si="9"/>
        <v/>
      </c>
    </row>
    <row r="225" spans="1:9" ht="14.5">
      <c r="A225"/>
      <c r="I225" s="147" t="str">
        <f t="shared" si="9"/>
        <v/>
      </c>
    </row>
    <row r="226" spans="1:9" ht="14.5">
      <c r="A226"/>
      <c r="I226" s="147" t="str">
        <f t="shared" si="9"/>
        <v/>
      </c>
    </row>
    <row r="227" spans="1:9" ht="14.5">
      <c r="A227"/>
      <c r="I227" s="147" t="str">
        <f t="shared" si="9"/>
        <v/>
      </c>
    </row>
    <row r="228" spans="1:9" ht="14.5">
      <c r="A228"/>
      <c r="I228" s="147" t="str">
        <f t="shared" si="9"/>
        <v/>
      </c>
    </row>
    <row r="229" spans="1:9" ht="14.5">
      <c r="A229"/>
      <c r="I229" s="147" t="str">
        <f t="shared" si="9"/>
        <v/>
      </c>
    </row>
    <row r="230" spans="1:9" ht="14.5">
      <c r="A230"/>
      <c r="I230" s="147" t="str">
        <f t="shared" si="9"/>
        <v/>
      </c>
    </row>
    <row r="231" spans="1:9" ht="14.5">
      <c r="A231"/>
      <c r="I231" s="147" t="str">
        <f t="shared" si="9"/>
        <v/>
      </c>
    </row>
    <row r="232" spans="1:9" ht="14.5">
      <c r="A232"/>
      <c r="I232" s="147" t="str">
        <f t="shared" si="9"/>
        <v/>
      </c>
    </row>
    <row r="233" spans="1:9" ht="14.5">
      <c r="A233"/>
      <c r="I233" s="147" t="str">
        <f t="shared" si="9"/>
        <v/>
      </c>
    </row>
    <row r="234" spans="1:9" ht="14.5">
      <c r="A234"/>
      <c r="I234" s="147" t="str">
        <f t="shared" si="9"/>
        <v/>
      </c>
    </row>
    <row r="235" spans="1:9" ht="14.5">
      <c r="A235"/>
      <c r="I235" s="147" t="str">
        <f t="shared" ref="I235:I298" si="10">TRIM(C235)</f>
        <v/>
      </c>
    </row>
    <row r="236" spans="1:9" ht="14.5">
      <c r="A236"/>
      <c r="I236" s="147" t="str">
        <f t="shared" si="10"/>
        <v/>
      </c>
    </row>
    <row r="237" spans="1:9" ht="14.5">
      <c r="A237"/>
      <c r="I237" s="147" t="str">
        <f t="shared" si="10"/>
        <v/>
      </c>
    </row>
    <row r="238" spans="1:9" ht="14.5">
      <c r="A238"/>
      <c r="I238" s="147" t="str">
        <f t="shared" si="10"/>
        <v/>
      </c>
    </row>
    <row r="239" spans="1:9" ht="14.5">
      <c r="A239"/>
      <c r="I239" s="147" t="str">
        <f t="shared" si="10"/>
        <v/>
      </c>
    </row>
    <row r="240" spans="1:9" ht="14.5">
      <c r="A240"/>
      <c r="I240" s="147" t="str">
        <f t="shared" si="10"/>
        <v/>
      </c>
    </row>
    <row r="241" spans="1:9" ht="14.5">
      <c r="A241"/>
      <c r="I241" s="147" t="str">
        <f t="shared" si="10"/>
        <v/>
      </c>
    </row>
    <row r="242" spans="1:9" ht="14.5">
      <c r="A242"/>
      <c r="I242" s="147" t="str">
        <f t="shared" si="10"/>
        <v/>
      </c>
    </row>
    <row r="243" spans="1:9" ht="14.5">
      <c r="A243"/>
      <c r="I243" s="147" t="str">
        <f t="shared" si="10"/>
        <v/>
      </c>
    </row>
    <row r="244" spans="1:9" ht="14.5">
      <c r="A244"/>
      <c r="I244" s="147" t="str">
        <f t="shared" si="10"/>
        <v/>
      </c>
    </row>
    <row r="245" spans="1:9" ht="14.5">
      <c r="A245"/>
      <c r="I245" s="147" t="str">
        <f t="shared" si="10"/>
        <v/>
      </c>
    </row>
    <row r="246" spans="1:9" ht="14.5">
      <c r="A246"/>
      <c r="I246" s="147" t="str">
        <f t="shared" si="10"/>
        <v/>
      </c>
    </row>
    <row r="247" spans="1:9" ht="14.5">
      <c r="A247"/>
      <c r="I247" s="147" t="str">
        <f t="shared" si="10"/>
        <v/>
      </c>
    </row>
    <row r="248" spans="1:9" ht="14.5">
      <c r="A248"/>
      <c r="I248" s="147" t="str">
        <f t="shared" si="10"/>
        <v/>
      </c>
    </row>
    <row r="249" spans="1:9" ht="14.5">
      <c r="A249"/>
      <c r="I249" s="147" t="str">
        <f t="shared" si="10"/>
        <v/>
      </c>
    </row>
    <row r="250" spans="1:9" ht="14.5">
      <c r="A250"/>
      <c r="I250" s="147" t="str">
        <f t="shared" si="10"/>
        <v/>
      </c>
    </row>
    <row r="251" spans="1:9" ht="14.5">
      <c r="A251"/>
      <c r="I251" s="147" t="str">
        <f t="shared" si="10"/>
        <v/>
      </c>
    </row>
    <row r="252" spans="1:9" ht="14.5">
      <c r="A252"/>
      <c r="I252" s="147" t="str">
        <f t="shared" si="10"/>
        <v/>
      </c>
    </row>
    <row r="253" spans="1:9" ht="14.5">
      <c r="A253"/>
      <c r="I253" s="147" t="str">
        <f t="shared" si="10"/>
        <v/>
      </c>
    </row>
    <row r="254" spans="1:9" ht="14.5">
      <c r="A254"/>
      <c r="I254" s="147" t="str">
        <f t="shared" si="10"/>
        <v/>
      </c>
    </row>
    <row r="255" spans="1:9" ht="14.5">
      <c r="A255"/>
      <c r="I255" s="147" t="str">
        <f t="shared" si="10"/>
        <v/>
      </c>
    </row>
    <row r="256" spans="1:9" ht="14.5">
      <c r="A256"/>
      <c r="I256" s="147" t="str">
        <f t="shared" si="10"/>
        <v/>
      </c>
    </row>
    <row r="257" spans="1:9" ht="14.5">
      <c r="A257"/>
      <c r="I257" s="147" t="str">
        <f t="shared" si="10"/>
        <v/>
      </c>
    </row>
    <row r="258" spans="1:9" ht="14.5">
      <c r="A258"/>
      <c r="I258" s="147" t="str">
        <f t="shared" si="10"/>
        <v/>
      </c>
    </row>
    <row r="259" spans="1:9" ht="14.5">
      <c r="A259"/>
      <c r="I259" s="147" t="str">
        <f t="shared" si="10"/>
        <v/>
      </c>
    </row>
    <row r="260" spans="1:9" ht="14.5">
      <c r="A260"/>
      <c r="I260" s="147" t="str">
        <f t="shared" si="10"/>
        <v/>
      </c>
    </row>
    <row r="261" spans="1:9" ht="14.5">
      <c r="A261"/>
      <c r="I261" s="147" t="str">
        <f t="shared" si="10"/>
        <v/>
      </c>
    </row>
    <row r="262" spans="1:9" ht="14.5">
      <c r="A262"/>
      <c r="I262" s="147" t="str">
        <f t="shared" si="10"/>
        <v/>
      </c>
    </row>
    <row r="263" spans="1:9" ht="14.5">
      <c r="A263"/>
      <c r="I263" s="147" t="str">
        <f t="shared" si="10"/>
        <v/>
      </c>
    </row>
    <row r="264" spans="1:9" ht="14.5">
      <c r="A264"/>
      <c r="I264" s="147" t="str">
        <f t="shared" si="10"/>
        <v/>
      </c>
    </row>
    <row r="265" spans="1:9" ht="14.5">
      <c r="A265"/>
      <c r="I265" s="147" t="str">
        <f t="shared" si="10"/>
        <v/>
      </c>
    </row>
    <row r="266" spans="1:9" ht="14.5">
      <c r="A266"/>
      <c r="I266" s="147" t="str">
        <f t="shared" si="10"/>
        <v/>
      </c>
    </row>
    <row r="267" spans="1:9" ht="14.5">
      <c r="A267"/>
      <c r="I267" s="147" t="str">
        <f t="shared" si="10"/>
        <v/>
      </c>
    </row>
    <row r="268" spans="1:9" ht="14.5">
      <c r="A268"/>
      <c r="I268" s="147" t="str">
        <f t="shared" si="10"/>
        <v/>
      </c>
    </row>
    <row r="269" spans="1:9" ht="14.5">
      <c r="A269"/>
      <c r="I269" s="147" t="str">
        <f t="shared" si="10"/>
        <v/>
      </c>
    </row>
    <row r="270" spans="1:9" ht="14.5">
      <c r="A270"/>
      <c r="I270" s="147" t="str">
        <f t="shared" si="10"/>
        <v/>
      </c>
    </row>
    <row r="271" spans="1:9" ht="14.5">
      <c r="A271"/>
      <c r="I271" s="147" t="str">
        <f t="shared" si="10"/>
        <v/>
      </c>
    </row>
    <row r="272" spans="1:9" ht="14.5">
      <c r="A272"/>
      <c r="I272" s="147" t="str">
        <f t="shared" si="10"/>
        <v/>
      </c>
    </row>
    <row r="273" spans="1:9" ht="14.5">
      <c r="A273"/>
      <c r="I273" s="147" t="str">
        <f t="shared" si="10"/>
        <v/>
      </c>
    </row>
    <row r="274" spans="1:9" ht="14.5">
      <c r="A274"/>
      <c r="I274" s="147" t="str">
        <f t="shared" si="10"/>
        <v/>
      </c>
    </row>
    <row r="275" spans="1:9" ht="14.5">
      <c r="A275"/>
      <c r="I275" s="147" t="str">
        <f t="shared" si="10"/>
        <v/>
      </c>
    </row>
    <row r="276" spans="1:9" ht="14.5">
      <c r="A276"/>
      <c r="I276" s="147" t="str">
        <f t="shared" si="10"/>
        <v/>
      </c>
    </row>
    <row r="277" spans="1:9" ht="14.5">
      <c r="A277"/>
      <c r="I277" s="147" t="str">
        <f t="shared" si="10"/>
        <v/>
      </c>
    </row>
    <row r="278" spans="1:9" ht="14.5">
      <c r="A278"/>
      <c r="I278" s="147" t="str">
        <f t="shared" si="10"/>
        <v/>
      </c>
    </row>
    <row r="279" spans="1:9" ht="14.5">
      <c r="A279"/>
      <c r="I279" s="147" t="str">
        <f t="shared" si="10"/>
        <v/>
      </c>
    </row>
    <row r="280" spans="1:9" ht="14.5">
      <c r="A280"/>
      <c r="I280" s="147" t="str">
        <f t="shared" si="10"/>
        <v/>
      </c>
    </row>
    <row r="281" spans="1:9" ht="14.5">
      <c r="A281"/>
      <c r="I281" s="147" t="str">
        <f t="shared" si="10"/>
        <v/>
      </c>
    </row>
    <row r="282" spans="1:9" ht="14.5">
      <c r="A282"/>
      <c r="I282" s="147" t="str">
        <f t="shared" si="10"/>
        <v/>
      </c>
    </row>
    <row r="283" spans="1:9" ht="14.5">
      <c r="A283"/>
      <c r="I283" s="147" t="str">
        <f t="shared" si="10"/>
        <v/>
      </c>
    </row>
    <row r="284" spans="1:9" ht="14.5">
      <c r="A284"/>
      <c r="I284" s="147" t="str">
        <f t="shared" si="10"/>
        <v/>
      </c>
    </row>
    <row r="285" spans="1:9" ht="14.5">
      <c r="A285"/>
      <c r="I285" s="147" t="str">
        <f t="shared" si="10"/>
        <v/>
      </c>
    </row>
    <row r="286" spans="1:9" ht="14.5">
      <c r="A286"/>
      <c r="I286" s="147" t="str">
        <f t="shared" si="10"/>
        <v/>
      </c>
    </row>
    <row r="287" spans="1:9" ht="14.5">
      <c r="A287"/>
      <c r="I287" s="147" t="str">
        <f t="shared" si="10"/>
        <v/>
      </c>
    </row>
    <row r="288" spans="1:9" ht="14.5">
      <c r="A288"/>
      <c r="I288" s="147" t="str">
        <f t="shared" si="10"/>
        <v/>
      </c>
    </row>
    <row r="289" spans="1:9" ht="14.5">
      <c r="A289"/>
      <c r="I289" s="147" t="str">
        <f t="shared" si="10"/>
        <v/>
      </c>
    </row>
    <row r="290" spans="1:9" ht="14.5">
      <c r="A290"/>
      <c r="I290" s="147" t="str">
        <f t="shared" si="10"/>
        <v/>
      </c>
    </row>
    <row r="291" spans="1:9" ht="14.5">
      <c r="A291"/>
      <c r="I291" s="147" t="str">
        <f t="shared" si="10"/>
        <v/>
      </c>
    </row>
    <row r="292" spans="1:9" ht="14.5">
      <c r="A292"/>
      <c r="I292" s="147" t="str">
        <f t="shared" si="10"/>
        <v/>
      </c>
    </row>
    <row r="293" spans="1:9" ht="14.5">
      <c r="A293"/>
      <c r="I293" s="147" t="str">
        <f t="shared" si="10"/>
        <v/>
      </c>
    </row>
    <row r="294" spans="1:9" ht="14.5">
      <c r="A294"/>
      <c r="I294" s="147" t="str">
        <f t="shared" si="10"/>
        <v/>
      </c>
    </row>
    <row r="295" spans="1:9" ht="14.5">
      <c r="A295"/>
      <c r="I295" s="147" t="str">
        <f t="shared" si="10"/>
        <v/>
      </c>
    </row>
    <row r="296" spans="1:9" ht="14.5">
      <c r="A296"/>
      <c r="I296" s="147" t="str">
        <f t="shared" si="10"/>
        <v/>
      </c>
    </row>
    <row r="297" spans="1:9" ht="14.5">
      <c r="A297"/>
      <c r="I297" s="147" t="str">
        <f t="shared" si="10"/>
        <v/>
      </c>
    </row>
    <row r="298" spans="1:9" ht="14.5">
      <c r="A298"/>
      <c r="I298" s="147" t="str">
        <f t="shared" si="10"/>
        <v/>
      </c>
    </row>
    <row r="299" spans="1:9" ht="14.5">
      <c r="A299"/>
      <c r="I299" s="147" t="str">
        <f t="shared" ref="I299:I312" si="11">TRIM(C299)</f>
        <v/>
      </c>
    </row>
    <row r="300" spans="1:9" ht="14.5">
      <c r="A300"/>
      <c r="I300" s="147" t="str">
        <f t="shared" si="11"/>
        <v/>
      </c>
    </row>
    <row r="301" spans="1:9" ht="14.5">
      <c r="A301"/>
      <c r="I301" s="147" t="str">
        <f t="shared" si="11"/>
        <v/>
      </c>
    </row>
    <row r="302" spans="1:9" ht="14.5">
      <c r="A302"/>
      <c r="I302" s="147" t="str">
        <f t="shared" si="11"/>
        <v/>
      </c>
    </row>
    <row r="303" spans="1:9" ht="14.5">
      <c r="A303"/>
      <c r="I303" s="147" t="str">
        <f t="shared" si="11"/>
        <v/>
      </c>
    </row>
    <row r="304" spans="1:9" ht="14.5">
      <c r="A304"/>
      <c r="I304" s="147" t="str">
        <f t="shared" si="11"/>
        <v/>
      </c>
    </row>
    <row r="305" spans="1:9" ht="14.5">
      <c r="A305"/>
      <c r="I305" s="147" t="str">
        <f t="shared" si="11"/>
        <v/>
      </c>
    </row>
    <row r="306" spans="1:9" ht="14.5">
      <c r="A306"/>
      <c r="I306" s="147" t="str">
        <f t="shared" si="11"/>
        <v/>
      </c>
    </row>
    <row r="307" spans="1:9" ht="14.5">
      <c r="A307"/>
      <c r="I307" s="147" t="str">
        <f t="shared" si="11"/>
        <v/>
      </c>
    </row>
    <row r="308" spans="1:9" ht="14.5">
      <c r="A308"/>
      <c r="I308" s="147" t="str">
        <f t="shared" si="11"/>
        <v/>
      </c>
    </row>
    <row r="309" spans="1:9" ht="14.5">
      <c r="A309"/>
      <c r="I309" s="147" t="str">
        <f t="shared" si="11"/>
        <v/>
      </c>
    </row>
    <row r="310" spans="1:9" ht="14.5">
      <c r="A310"/>
      <c r="I310" s="147" t="str">
        <f t="shared" si="11"/>
        <v/>
      </c>
    </row>
    <row r="311" spans="1:9" ht="14.5">
      <c r="A311"/>
      <c r="I311" s="147" t="str">
        <f t="shared" si="11"/>
        <v/>
      </c>
    </row>
    <row r="312" spans="1:9" ht="14.5">
      <c r="A312"/>
      <c r="I312" s="147" t="str">
        <f t="shared" si="11"/>
        <v/>
      </c>
    </row>
  </sheetData>
  <sheetProtection sheet="1"/>
  <mergeCells count="32">
    <mergeCell ref="B21:B22"/>
    <mergeCell ref="B24:B28"/>
    <mergeCell ref="B35:B36"/>
    <mergeCell ref="B31:B32"/>
    <mergeCell ref="A51:A55"/>
    <mergeCell ref="B51:B55"/>
    <mergeCell ref="B50:C50"/>
    <mergeCell ref="B48:B49"/>
    <mergeCell ref="B38:C38"/>
    <mergeCell ref="B39:B41"/>
    <mergeCell ref="B29:C29"/>
    <mergeCell ref="A39:A43"/>
    <mergeCell ref="A44:A45"/>
    <mergeCell ref="A46:A49"/>
    <mergeCell ref="B16:B17"/>
    <mergeCell ref="B18:B20"/>
    <mergeCell ref="B12:C12"/>
    <mergeCell ref="B13:B14"/>
    <mergeCell ref="D1:E1"/>
    <mergeCell ref="F1:G1"/>
    <mergeCell ref="A4:A8"/>
    <mergeCell ref="A9:A10"/>
    <mergeCell ref="C1:C2"/>
    <mergeCell ref="B1:B2"/>
    <mergeCell ref="B3:C3"/>
    <mergeCell ref="B4:B6"/>
    <mergeCell ref="B7:B8"/>
    <mergeCell ref="A13:A17"/>
    <mergeCell ref="A30:A32"/>
    <mergeCell ref="A33:A36"/>
    <mergeCell ref="A18:A22"/>
    <mergeCell ref="A23:A28"/>
  </mergeCells>
  <phoneticPr fontId="6" type="noConversion"/>
  <conditionalFormatting sqref="E4:E86">
    <cfRule type="expression" dxfId="8" priority="1">
      <formula>OR(D4="N",D4="[   ]")</formula>
    </cfRule>
  </conditionalFormatting>
  <conditionalFormatting sqref="F4:F55">
    <cfRule type="expression" dxfId="7" priority="3">
      <formula>OR(D4="Y",D4="AC",D4="RA",D4="NA",D4="[   ]")</formula>
    </cfRule>
  </conditionalFormatting>
  <conditionalFormatting sqref="G4:G55">
    <cfRule type="expression" dxfId="6" priority="2">
      <formula>OR(D4="Y",D4="AC",D4="RA",D4="NA",D4="[   ]")</formula>
    </cfRule>
  </conditionalFormatting>
  <dataValidations count="1">
    <dataValidation type="list" allowBlank="1" showInputMessage="1" showErrorMessage="1" sqref="D39:D49 D4:D11 D13:D28 D30:D37 D51:D55" xr:uid="{00000000-0002-0000-0600-000000000000}">
      <formula1>"Y, N, AC, RA, NA"</formula1>
    </dataValidation>
  </dataValidations>
  <pageMargins left="0.70866141732283472" right="0.70866141732283472" top="0.74803149606299213" bottom="0.74803149606299213" header="0.31496062992125984" footer="0.31496062992125984"/>
  <pageSetup paperSize="9" scale="37" fitToHeight="0" orientation="portrait" r:id="rId1"/>
  <headerFooter>
    <oddHeader>&amp;LC-RAF&amp;R&amp;F</oddHeader>
    <oddFooter>&amp;C&amp;P&amp;R&amp;A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I377"/>
  <sheetViews>
    <sheetView zoomScaleNormal="100" workbookViewId="0">
      <pane xSplit="3" ySplit="2" topLeftCell="D3" activePane="bottomRight" state="frozen"/>
      <selection pane="topRight" activeCell="C1" sqref="C1"/>
      <selection pane="bottomLeft" activeCell="A3" sqref="A3"/>
      <selection pane="bottomRight" activeCell="E4" sqref="E4"/>
    </sheetView>
  </sheetViews>
  <sheetFormatPr defaultColWidth="9.1796875" defaultRowHeight="14.5"/>
  <cols>
    <col min="1" max="1" width="12.453125" customWidth="1"/>
    <col min="2" max="2" width="28.453125" style="175" customWidth="1"/>
    <col min="3" max="3" width="49" customWidth="1"/>
    <col min="4" max="4" width="8.54296875" style="147" customWidth="1"/>
    <col min="5" max="7" width="44.81640625" style="195" customWidth="1"/>
    <col min="8" max="8" width="9.1796875" style="147"/>
    <col min="9" max="9" width="0" style="147" hidden="1" customWidth="1"/>
    <col min="10" max="16384" width="9.1796875" style="147"/>
  </cols>
  <sheetData>
    <row r="1" spans="1:9" s="146" customFormat="1" ht="16.5" thickTop="1" thickBot="1">
      <c r="A1" s="151"/>
      <c r="B1" s="346" t="s">
        <v>332</v>
      </c>
      <c r="C1" s="341" t="s">
        <v>3</v>
      </c>
      <c r="D1" s="340" t="s">
        <v>41</v>
      </c>
      <c r="E1" s="341"/>
      <c r="F1" s="340" t="s">
        <v>185</v>
      </c>
      <c r="G1" s="341"/>
    </row>
    <row r="2" spans="1:9" s="146" customFormat="1" ht="32" thickTop="1" thickBot="1">
      <c r="A2" s="152"/>
      <c r="B2" s="347"/>
      <c r="C2" s="360"/>
      <c r="D2" s="176" t="s">
        <v>42</v>
      </c>
      <c r="E2" s="177" t="s">
        <v>43</v>
      </c>
      <c r="F2" s="176" t="s">
        <v>100</v>
      </c>
      <c r="G2" s="178" t="s">
        <v>99</v>
      </c>
    </row>
    <row r="3" spans="1:9" s="181" customFormat="1" ht="16.5" thickTop="1" thickBot="1">
      <c r="A3" s="153">
        <v>6.1</v>
      </c>
      <c r="B3" s="353" t="s">
        <v>180</v>
      </c>
      <c r="C3" s="353"/>
      <c r="D3" s="166"/>
      <c r="E3" s="211"/>
      <c r="F3" s="211"/>
      <c r="G3" s="212"/>
    </row>
    <row r="4" spans="1:9" ht="56.5" thickTop="1">
      <c r="A4" s="342" t="s">
        <v>8</v>
      </c>
      <c r="B4" s="368"/>
      <c r="C4" s="229" t="s">
        <v>394</v>
      </c>
      <c r="D4" s="10" t="s">
        <v>40</v>
      </c>
      <c r="E4" s="11"/>
      <c r="F4" s="11"/>
      <c r="G4" s="11"/>
      <c r="I4" s="147" t="str">
        <f t="shared" ref="I4:I7" si="0">TRIM(C4)</f>
        <v>·	The insurer subscribes to one or more a threat intelligence sharing sources that provide information on cyber threats, analysis of tactics, patterns, and risk mitigation recommendations.</v>
      </c>
    </row>
    <row r="5" spans="1:9" ht="42.5" thickBot="1">
      <c r="A5" s="352"/>
      <c r="B5" s="369"/>
      <c r="C5" s="229" t="s">
        <v>395</v>
      </c>
      <c r="D5" s="10" t="s">
        <v>40</v>
      </c>
      <c r="E5" s="26"/>
      <c r="F5" s="27"/>
      <c r="G5" s="27"/>
      <c r="I5" s="147" t="str">
        <f t="shared" si="0"/>
        <v>· The insurer uses threat intelligence to monitor relevant cyber threats and enhance its cyber risk management and control.</v>
      </c>
    </row>
    <row r="6" spans="1:9" ht="122.4" customHeight="1" thickTop="1" thickBot="1">
      <c r="A6" s="217" t="s">
        <v>10</v>
      </c>
      <c r="B6" s="218"/>
      <c r="C6" s="230" t="s">
        <v>212</v>
      </c>
      <c r="D6" s="50" t="s">
        <v>40</v>
      </c>
      <c r="E6" s="52"/>
      <c r="F6" s="54"/>
      <c r="G6" s="53"/>
      <c r="H6" s="194"/>
      <c r="I6" s="147" t="str">
        <f t="shared" si="0"/>
        <v>·	Protocols have been implemented for collecting information from industry peers and government.</v>
      </c>
    </row>
    <row r="7" spans="1:9" ht="129" customHeight="1" thickTop="1" thickBot="1">
      <c r="A7" s="217" t="s">
        <v>9</v>
      </c>
      <c r="B7" s="218"/>
      <c r="C7" s="197" t="s">
        <v>211</v>
      </c>
      <c r="D7" s="10" t="s">
        <v>40</v>
      </c>
      <c r="E7" s="53"/>
      <c r="F7" s="53"/>
      <c r="G7" s="53"/>
      <c r="I7" s="147" t="str">
        <f t="shared" si="0"/>
        <v>·   	A centralised read-only repository of cyber threat intelligence is maintained.</v>
      </c>
    </row>
    <row r="8" spans="1:9" ht="16.5" thickTop="1" thickBot="1">
      <c r="A8" s="153">
        <v>6.2</v>
      </c>
      <c r="B8" s="353" t="s">
        <v>68</v>
      </c>
      <c r="C8" s="353"/>
      <c r="D8" s="166"/>
      <c r="E8" s="166"/>
      <c r="F8" s="211"/>
      <c r="G8" s="212"/>
      <c r="I8" s="147" t="str">
        <f>TRIM(B8)</f>
        <v>Threat intelligence sharing</v>
      </c>
    </row>
    <row r="9" spans="1:9" ht="28.5" thickTop="1">
      <c r="A9" s="343" t="s">
        <v>8</v>
      </c>
      <c r="B9" s="354"/>
      <c r="C9" s="197" t="s">
        <v>213</v>
      </c>
      <c r="D9" s="10" t="s">
        <v>40</v>
      </c>
      <c r="E9" s="26"/>
      <c r="F9" s="26"/>
      <c r="G9" s="26"/>
      <c r="I9" s="147" t="str">
        <f t="shared" ref="I9:I43" si="1">TRIM(C9)</f>
        <v>·         Law enforcement and regulator contact information is maintained and updated regularly.</v>
      </c>
    </row>
    <row r="10" spans="1:9" ht="56.5" thickBot="1">
      <c r="A10" s="352"/>
      <c r="B10" s="355"/>
      <c r="C10" s="231" t="s">
        <v>396</v>
      </c>
      <c r="D10" s="10" t="s">
        <v>40</v>
      </c>
      <c r="E10" s="27"/>
      <c r="F10" s="27"/>
      <c r="G10" s="27"/>
      <c r="H10" s="194"/>
      <c r="I10" s="147" t="str">
        <f t="shared" si="1"/>
        <v>·        Designated individuals have been appointed who are authorized to post information to external threat intelligence sharing sources and are trained to ensure that this does not include non-public information.</v>
      </c>
    </row>
    <row r="11" spans="1:9" ht="117.65" customHeight="1" thickTop="1" thickBot="1">
      <c r="A11" s="159" t="s">
        <v>10</v>
      </c>
      <c r="B11" s="232"/>
      <c r="C11" s="233" t="s">
        <v>214</v>
      </c>
      <c r="D11" s="50" t="s">
        <v>40</v>
      </c>
      <c r="E11" s="55"/>
      <c r="F11" s="55"/>
      <c r="G11" s="55"/>
      <c r="I11" s="147" t="str">
        <f t="shared" si="1"/>
        <v>·        A formal protocol is in place for sharing cyber threat intelligence and incident information with employees, based on their specific job functions.</v>
      </c>
    </row>
    <row r="12" spans="1:9" ht="111" customHeight="1" thickTop="1" thickBot="1">
      <c r="A12" s="217" t="s">
        <v>9</v>
      </c>
      <c r="B12" s="218"/>
      <c r="C12" s="207" t="s">
        <v>215</v>
      </c>
      <c r="D12" s="50" t="s">
        <v>40</v>
      </c>
      <c r="E12" s="56"/>
      <c r="F12" s="56"/>
      <c r="G12" s="56"/>
      <c r="I12" s="147" t="str">
        <f t="shared" si="1"/>
        <v>·        A formal and secure process is in place to share threat and vulnerability information with other entities or via threat intelligence sharing sources, in a manner which does not violate any data privacy laws or regulations, or any internal data protection policies.</v>
      </c>
    </row>
    <row r="13" spans="1:9" ht="15" thickTop="1">
      <c r="A13" s="173"/>
      <c r="B13" s="172"/>
      <c r="C13" s="173"/>
      <c r="D13" s="148"/>
      <c r="E13" s="213"/>
      <c r="F13" s="213"/>
      <c r="G13" s="213"/>
      <c r="I13" s="147" t="str">
        <f t="shared" si="1"/>
        <v/>
      </c>
    </row>
    <row r="14" spans="1:9">
      <c r="I14" s="147" t="str">
        <f t="shared" si="1"/>
        <v/>
      </c>
    </row>
    <row r="15" spans="1:9">
      <c r="I15" s="147" t="str">
        <f t="shared" si="1"/>
        <v/>
      </c>
    </row>
    <row r="16" spans="1:9">
      <c r="I16" s="147" t="str">
        <f t="shared" si="1"/>
        <v/>
      </c>
    </row>
    <row r="17" spans="9:9">
      <c r="I17" s="147" t="str">
        <f t="shared" si="1"/>
        <v/>
      </c>
    </row>
    <row r="18" spans="9:9">
      <c r="I18" s="147" t="str">
        <f t="shared" si="1"/>
        <v/>
      </c>
    </row>
    <row r="19" spans="9:9">
      <c r="I19" s="147" t="str">
        <f t="shared" si="1"/>
        <v/>
      </c>
    </row>
    <row r="20" spans="9:9">
      <c r="I20" s="147" t="str">
        <f t="shared" si="1"/>
        <v/>
      </c>
    </row>
    <row r="21" spans="9:9">
      <c r="I21" s="147" t="str">
        <f t="shared" si="1"/>
        <v/>
      </c>
    </row>
    <row r="22" spans="9:9">
      <c r="I22" s="147" t="str">
        <f t="shared" si="1"/>
        <v/>
      </c>
    </row>
    <row r="23" spans="9:9">
      <c r="I23" s="147" t="str">
        <f t="shared" si="1"/>
        <v/>
      </c>
    </row>
    <row r="24" spans="9:9">
      <c r="I24" s="147" t="str">
        <f t="shared" si="1"/>
        <v/>
      </c>
    </row>
    <row r="25" spans="9:9">
      <c r="I25" s="147" t="str">
        <f t="shared" si="1"/>
        <v/>
      </c>
    </row>
    <row r="26" spans="9:9">
      <c r="I26" s="147" t="str">
        <f t="shared" si="1"/>
        <v/>
      </c>
    </row>
    <row r="27" spans="9:9">
      <c r="I27" s="147" t="str">
        <f t="shared" si="1"/>
        <v/>
      </c>
    </row>
    <row r="28" spans="9:9">
      <c r="I28" s="147" t="str">
        <f t="shared" si="1"/>
        <v/>
      </c>
    </row>
    <row r="29" spans="9:9">
      <c r="I29" s="147" t="str">
        <f t="shared" si="1"/>
        <v/>
      </c>
    </row>
    <row r="30" spans="9:9">
      <c r="I30" s="147" t="str">
        <f t="shared" si="1"/>
        <v/>
      </c>
    </row>
    <row r="31" spans="9:9">
      <c r="I31" s="147" t="str">
        <f t="shared" si="1"/>
        <v/>
      </c>
    </row>
    <row r="32" spans="9:9">
      <c r="I32" s="147" t="str">
        <f t="shared" si="1"/>
        <v/>
      </c>
    </row>
    <row r="33" spans="9:9">
      <c r="I33" s="147" t="str">
        <f t="shared" si="1"/>
        <v/>
      </c>
    </row>
    <row r="34" spans="9:9">
      <c r="I34" s="147" t="str">
        <f t="shared" si="1"/>
        <v/>
      </c>
    </row>
    <row r="35" spans="9:9">
      <c r="I35" s="147" t="str">
        <f t="shared" si="1"/>
        <v/>
      </c>
    </row>
    <row r="36" spans="9:9">
      <c r="I36" s="147" t="str">
        <f t="shared" si="1"/>
        <v/>
      </c>
    </row>
    <row r="37" spans="9:9">
      <c r="I37" s="147" t="str">
        <f t="shared" si="1"/>
        <v/>
      </c>
    </row>
    <row r="38" spans="9:9">
      <c r="I38" s="147" t="str">
        <f t="shared" si="1"/>
        <v/>
      </c>
    </row>
    <row r="39" spans="9:9">
      <c r="I39" s="147" t="str">
        <f t="shared" si="1"/>
        <v/>
      </c>
    </row>
    <row r="40" spans="9:9">
      <c r="I40" s="147" t="str">
        <f t="shared" si="1"/>
        <v/>
      </c>
    </row>
    <row r="41" spans="9:9">
      <c r="I41" s="147" t="str">
        <f t="shared" si="1"/>
        <v/>
      </c>
    </row>
    <row r="42" spans="9:9">
      <c r="I42" s="147" t="str">
        <f t="shared" si="1"/>
        <v/>
      </c>
    </row>
    <row r="43" spans="9:9">
      <c r="I43" s="147" t="str">
        <f t="shared" si="1"/>
        <v/>
      </c>
    </row>
    <row r="44" spans="9:9">
      <c r="I44" s="147" t="str">
        <f t="shared" ref="I44:I107" si="2">TRIM(C44)</f>
        <v/>
      </c>
    </row>
    <row r="45" spans="9:9">
      <c r="I45" s="147" t="str">
        <f t="shared" si="2"/>
        <v/>
      </c>
    </row>
    <row r="46" spans="9:9">
      <c r="I46" s="147" t="str">
        <f t="shared" si="2"/>
        <v/>
      </c>
    </row>
    <row r="47" spans="9:9">
      <c r="I47" s="147" t="str">
        <f t="shared" si="2"/>
        <v/>
      </c>
    </row>
    <row r="48" spans="9:9">
      <c r="I48" s="147" t="str">
        <f t="shared" si="2"/>
        <v/>
      </c>
    </row>
    <row r="49" spans="9:9">
      <c r="I49" s="147" t="str">
        <f t="shared" si="2"/>
        <v/>
      </c>
    </row>
    <row r="50" spans="9:9">
      <c r="I50" s="147" t="str">
        <f t="shared" si="2"/>
        <v/>
      </c>
    </row>
    <row r="51" spans="9:9">
      <c r="I51" s="147" t="str">
        <f t="shared" si="2"/>
        <v/>
      </c>
    </row>
    <row r="52" spans="9:9">
      <c r="I52" s="147" t="str">
        <f t="shared" si="2"/>
        <v/>
      </c>
    </row>
    <row r="53" spans="9:9">
      <c r="I53" s="147" t="str">
        <f t="shared" si="2"/>
        <v/>
      </c>
    </row>
    <row r="54" spans="9:9">
      <c r="I54" s="147" t="str">
        <f t="shared" si="2"/>
        <v/>
      </c>
    </row>
    <row r="55" spans="9:9">
      <c r="I55" s="147" t="str">
        <f t="shared" si="2"/>
        <v/>
      </c>
    </row>
    <row r="56" spans="9:9">
      <c r="I56" s="147" t="str">
        <f t="shared" si="2"/>
        <v/>
      </c>
    </row>
    <row r="57" spans="9:9">
      <c r="I57" s="147" t="str">
        <f t="shared" si="2"/>
        <v/>
      </c>
    </row>
    <row r="58" spans="9:9">
      <c r="I58" s="147" t="str">
        <f t="shared" si="2"/>
        <v/>
      </c>
    </row>
    <row r="59" spans="9:9">
      <c r="I59" s="147" t="str">
        <f t="shared" si="2"/>
        <v/>
      </c>
    </row>
    <row r="60" spans="9:9">
      <c r="I60" s="147" t="str">
        <f t="shared" si="2"/>
        <v/>
      </c>
    </row>
    <row r="61" spans="9:9">
      <c r="I61" s="147" t="str">
        <f t="shared" si="2"/>
        <v/>
      </c>
    </row>
    <row r="62" spans="9:9">
      <c r="I62" s="147" t="str">
        <f t="shared" si="2"/>
        <v/>
      </c>
    </row>
    <row r="63" spans="9:9">
      <c r="I63" s="147" t="str">
        <f t="shared" si="2"/>
        <v/>
      </c>
    </row>
    <row r="64" spans="9:9">
      <c r="I64" s="147" t="str">
        <f t="shared" si="2"/>
        <v/>
      </c>
    </row>
    <row r="65" spans="9:9">
      <c r="I65" s="147" t="str">
        <f t="shared" si="2"/>
        <v/>
      </c>
    </row>
    <row r="66" spans="9:9">
      <c r="I66" s="147" t="str">
        <f t="shared" si="2"/>
        <v/>
      </c>
    </row>
    <row r="67" spans="9:9">
      <c r="I67" s="147" t="str">
        <f t="shared" si="2"/>
        <v/>
      </c>
    </row>
    <row r="68" spans="9:9">
      <c r="I68" s="147" t="str">
        <f t="shared" si="2"/>
        <v/>
      </c>
    </row>
    <row r="69" spans="9:9">
      <c r="I69" s="147" t="str">
        <f t="shared" si="2"/>
        <v/>
      </c>
    </row>
    <row r="70" spans="9:9">
      <c r="I70" s="147" t="str">
        <f t="shared" si="2"/>
        <v/>
      </c>
    </row>
    <row r="71" spans="9:9">
      <c r="I71" s="147" t="str">
        <f t="shared" si="2"/>
        <v/>
      </c>
    </row>
    <row r="72" spans="9:9">
      <c r="I72" s="147" t="str">
        <f t="shared" si="2"/>
        <v/>
      </c>
    </row>
    <row r="73" spans="9:9">
      <c r="I73" s="147" t="str">
        <f t="shared" si="2"/>
        <v/>
      </c>
    </row>
    <row r="74" spans="9:9">
      <c r="I74" s="147" t="str">
        <f t="shared" si="2"/>
        <v/>
      </c>
    </row>
    <row r="75" spans="9:9">
      <c r="I75" s="147" t="str">
        <f t="shared" si="2"/>
        <v/>
      </c>
    </row>
    <row r="76" spans="9:9">
      <c r="I76" s="147" t="str">
        <f t="shared" si="2"/>
        <v/>
      </c>
    </row>
    <row r="77" spans="9:9">
      <c r="I77" s="147" t="str">
        <f t="shared" si="2"/>
        <v/>
      </c>
    </row>
    <row r="78" spans="9:9">
      <c r="I78" s="147" t="str">
        <f t="shared" si="2"/>
        <v/>
      </c>
    </row>
    <row r="79" spans="9:9">
      <c r="I79" s="147" t="str">
        <f t="shared" si="2"/>
        <v/>
      </c>
    </row>
    <row r="80" spans="9:9">
      <c r="I80" s="147" t="str">
        <f t="shared" si="2"/>
        <v/>
      </c>
    </row>
    <row r="81" spans="9:9">
      <c r="I81" s="147" t="str">
        <f t="shared" si="2"/>
        <v/>
      </c>
    </row>
    <row r="82" spans="9:9">
      <c r="I82" s="147" t="str">
        <f t="shared" si="2"/>
        <v/>
      </c>
    </row>
    <row r="83" spans="9:9">
      <c r="I83" s="147" t="str">
        <f t="shared" si="2"/>
        <v/>
      </c>
    </row>
    <row r="84" spans="9:9">
      <c r="I84" s="147" t="str">
        <f t="shared" si="2"/>
        <v/>
      </c>
    </row>
    <row r="85" spans="9:9">
      <c r="I85" s="147" t="str">
        <f t="shared" si="2"/>
        <v/>
      </c>
    </row>
    <row r="86" spans="9:9">
      <c r="I86" s="147" t="str">
        <f t="shared" si="2"/>
        <v/>
      </c>
    </row>
    <row r="87" spans="9:9">
      <c r="I87" s="147" t="str">
        <f t="shared" si="2"/>
        <v/>
      </c>
    </row>
    <row r="88" spans="9:9">
      <c r="I88" s="147" t="str">
        <f t="shared" si="2"/>
        <v/>
      </c>
    </row>
    <row r="89" spans="9:9">
      <c r="I89" s="147" t="str">
        <f t="shared" si="2"/>
        <v/>
      </c>
    </row>
    <row r="90" spans="9:9">
      <c r="I90" s="147" t="str">
        <f t="shared" si="2"/>
        <v/>
      </c>
    </row>
    <row r="91" spans="9:9">
      <c r="I91" s="147" t="str">
        <f t="shared" si="2"/>
        <v/>
      </c>
    </row>
    <row r="92" spans="9:9">
      <c r="I92" s="147" t="str">
        <f t="shared" si="2"/>
        <v/>
      </c>
    </row>
    <row r="93" spans="9:9">
      <c r="I93" s="147" t="str">
        <f t="shared" si="2"/>
        <v/>
      </c>
    </row>
    <row r="94" spans="9:9">
      <c r="I94" s="147" t="str">
        <f t="shared" si="2"/>
        <v/>
      </c>
    </row>
    <row r="95" spans="9:9">
      <c r="I95" s="147" t="str">
        <f t="shared" si="2"/>
        <v/>
      </c>
    </row>
    <row r="96" spans="9:9">
      <c r="I96" s="147" t="str">
        <f t="shared" si="2"/>
        <v/>
      </c>
    </row>
    <row r="97" spans="9:9">
      <c r="I97" s="147" t="str">
        <f t="shared" si="2"/>
        <v/>
      </c>
    </row>
    <row r="98" spans="9:9">
      <c r="I98" s="147" t="str">
        <f t="shared" si="2"/>
        <v/>
      </c>
    </row>
    <row r="99" spans="9:9">
      <c r="I99" s="147" t="str">
        <f t="shared" si="2"/>
        <v/>
      </c>
    </row>
    <row r="100" spans="9:9">
      <c r="I100" s="147" t="str">
        <f t="shared" si="2"/>
        <v/>
      </c>
    </row>
    <row r="101" spans="9:9">
      <c r="I101" s="147" t="str">
        <f t="shared" si="2"/>
        <v/>
      </c>
    </row>
    <row r="102" spans="9:9">
      <c r="I102" s="147" t="str">
        <f t="shared" si="2"/>
        <v/>
      </c>
    </row>
    <row r="103" spans="9:9">
      <c r="I103" s="147" t="str">
        <f t="shared" si="2"/>
        <v/>
      </c>
    </row>
    <row r="104" spans="9:9">
      <c r="I104" s="147" t="str">
        <f t="shared" si="2"/>
        <v/>
      </c>
    </row>
    <row r="105" spans="9:9">
      <c r="I105" s="147" t="str">
        <f t="shared" si="2"/>
        <v/>
      </c>
    </row>
    <row r="106" spans="9:9">
      <c r="I106" s="147" t="str">
        <f t="shared" si="2"/>
        <v/>
      </c>
    </row>
    <row r="107" spans="9:9">
      <c r="I107" s="147" t="str">
        <f t="shared" si="2"/>
        <v/>
      </c>
    </row>
    <row r="108" spans="9:9">
      <c r="I108" s="147" t="str">
        <f t="shared" ref="I108:I171" si="3">TRIM(C108)</f>
        <v/>
      </c>
    </row>
    <row r="109" spans="9:9">
      <c r="I109" s="147" t="str">
        <f t="shared" si="3"/>
        <v/>
      </c>
    </row>
    <row r="110" spans="9:9">
      <c r="I110" s="147" t="str">
        <f t="shared" si="3"/>
        <v/>
      </c>
    </row>
    <row r="111" spans="9:9">
      <c r="I111" s="147" t="str">
        <f t="shared" si="3"/>
        <v/>
      </c>
    </row>
    <row r="112" spans="9:9">
      <c r="I112" s="147" t="str">
        <f t="shared" si="3"/>
        <v/>
      </c>
    </row>
    <row r="113" spans="9:9">
      <c r="I113" s="147" t="str">
        <f t="shared" si="3"/>
        <v/>
      </c>
    </row>
    <row r="114" spans="9:9">
      <c r="I114" s="147" t="str">
        <f t="shared" si="3"/>
        <v/>
      </c>
    </row>
    <row r="115" spans="9:9">
      <c r="I115" s="147" t="str">
        <f t="shared" si="3"/>
        <v/>
      </c>
    </row>
    <row r="116" spans="9:9">
      <c r="I116" s="147" t="str">
        <f t="shared" si="3"/>
        <v/>
      </c>
    </row>
    <row r="117" spans="9:9">
      <c r="I117" s="147" t="str">
        <f t="shared" si="3"/>
        <v/>
      </c>
    </row>
    <row r="118" spans="9:9">
      <c r="I118" s="147" t="str">
        <f t="shared" si="3"/>
        <v/>
      </c>
    </row>
    <row r="119" spans="9:9">
      <c r="I119" s="147" t="str">
        <f t="shared" si="3"/>
        <v/>
      </c>
    </row>
    <row r="120" spans="9:9">
      <c r="I120" s="147" t="str">
        <f t="shared" si="3"/>
        <v/>
      </c>
    </row>
    <row r="121" spans="9:9">
      <c r="I121" s="147" t="str">
        <f t="shared" si="3"/>
        <v/>
      </c>
    </row>
    <row r="122" spans="9:9">
      <c r="I122" s="147" t="str">
        <f t="shared" si="3"/>
        <v/>
      </c>
    </row>
    <row r="123" spans="9:9">
      <c r="I123" s="147" t="str">
        <f t="shared" si="3"/>
        <v/>
      </c>
    </row>
    <row r="124" spans="9:9">
      <c r="I124" s="147" t="str">
        <f t="shared" si="3"/>
        <v/>
      </c>
    </row>
    <row r="125" spans="9:9">
      <c r="I125" s="147" t="str">
        <f t="shared" si="3"/>
        <v/>
      </c>
    </row>
    <row r="126" spans="9:9">
      <c r="I126" s="147" t="str">
        <f t="shared" si="3"/>
        <v/>
      </c>
    </row>
    <row r="127" spans="9:9">
      <c r="I127" s="147" t="str">
        <f t="shared" si="3"/>
        <v/>
      </c>
    </row>
    <row r="128" spans="9:9">
      <c r="I128" s="147" t="str">
        <f t="shared" si="3"/>
        <v/>
      </c>
    </row>
    <row r="129" spans="9:9">
      <c r="I129" s="147" t="str">
        <f t="shared" si="3"/>
        <v/>
      </c>
    </row>
    <row r="130" spans="9:9">
      <c r="I130" s="147" t="str">
        <f t="shared" si="3"/>
        <v/>
      </c>
    </row>
    <row r="131" spans="9:9">
      <c r="I131" s="147" t="str">
        <f t="shared" si="3"/>
        <v/>
      </c>
    </row>
    <row r="132" spans="9:9">
      <c r="I132" s="147" t="str">
        <f t="shared" si="3"/>
        <v/>
      </c>
    </row>
    <row r="133" spans="9:9">
      <c r="I133" s="147" t="str">
        <f t="shared" si="3"/>
        <v/>
      </c>
    </row>
    <row r="134" spans="9:9">
      <c r="I134" s="147" t="str">
        <f t="shared" si="3"/>
        <v/>
      </c>
    </row>
    <row r="135" spans="9:9">
      <c r="I135" s="147" t="str">
        <f t="shared" si="3"/>
        <v/>
      </c>
    </row>
    <row r="136" spans="9:9">
      <c r="I136" s="147" t="str">
        <f t="shared" si="3"/>
        <v/>
      </c>
    </row>
    <row r="137" spans="9:9">
      <c r="I137" s="147" t="str">
        <f t="shared" si="3"/>
        <v/>
      </c>
    </row>
    <row r="138" spans="9:9">
      <c r="I138" s="147" t="str">
        <f t="shared" si="3"/>
        <v/>
      </c>
    </row>
    <row r="139" spans="9:9">
      <c r="I139" s="147" t="str">
        <f t="shared" si="3"/>
        <v/>
      </c>
    </row>
    <row r="140" spans="9:9">
      <c r="I140" s="147" t="str">
        <f t="shared" si="3"/>
        <v/>
      </c>
    </row>
    <row r="141" spans="9:9">
      <c r="I141" s="147" t="str">
        <f t="shared" si="3"/>
        <v/>
      </c>
    </row>
    <row r="142" spans="9:9">
      <c r="I142" s="147" t="str">
        <f t="shared" si="3"/>
        <v/>
      </c>
    </row>
    <row r="143" spans="9:9">
      <c r="I143" s="147" t="str">
        <f t="shared" si="3"/>
        <v/>
      </c>
    </row>
    <row r="144" spans="9:9">
      <c r="I144" s="147" t="str">
        <f t="shared" si="3"/>
        <v/>
      </c>
    </row>
    <row r="145" spans="9:9">
      <c r="I145" s="147" t="str">
        <f t="shared" si="3"/>
        <v/>
      </c>
    </row>
    <row r="146" spans="9:9">
      <c r="I146" s="147" t="str">
        <f t="shared" si="3"/>
        <v/>
      </c>
    </row>
    <row r="147" spans="9:9">
      <c r="I147" s="147" t="str">
        <f t="shared" si="3"/>
        <v/>
      </c>
    </row>
    <row r="148" spans="9:9">
      <c r="I148" s="147" t="str">
        <f t="shared" si="3"/>
        <v/>
      </c>
    </row>
    <row r="149" spans="9:9">
      <c r="I149" s="147" t="str">
        <f t="shared" si="3"/>
        <v/>
      </c>
    </row>
    <row r="150" spans="9:9">
      <c r="I150" s="147" t="str">
        <f t="shared" si="3"/>
        <v/>
      </c>
    </row>
    <row r="151" spans="9:9">
      <c r="I151" s="147" t="str">
        <f t="shared" si="3"/>
        <v/>
      </c>
    </row>
    <row r="152" spans="9:9">
      <c r="I152" s="147" t="str">
        <f t="shared" si="3"/>
        <v/>
      </c>
    </row>
    <row r="153" spans="9:9">
      <c r="I153" s="147" t="str">
        <f t="shared" si="3"/>
        <v/>
      </c>
    </row>
    <row r="154" spans="9:9">
      <c r="I154" s="147" t="str">
        <f t="shared" si="3"/>
        <v/>
      </c>
    </row>
    <row r="155" spans="9:9">
      <c r="I155" s="147" t="str">
        <f t="shared" si="3"/>
        <v/>
      </c>
    </row>
    <row r="156" spans="9:9">
      <c r="I156" s="147" t="str">
        <f t="shared" si="3"/>
        <v/>
      </c>
    </row>
    <row r="157" spans="9:9">
      <c r="I157" s="147" t="str">
        <f t="shared" si="3"/>
        <v/>
      </c>
    </row>
    <row r="158" spans="9:9">
      <c r="I158" s="147" t="str">
        <f t="shared" si="3"/>
        <v/>
      </c>
    </row>
    <row r="159" spans="9:9">
      <c r="I159" s="147" t="str">
        <f t="shared" si="3"/>
        <v/>
      </c>
    </row>
    <row r="160" spans="9:9">
      <c r="I160" s="147" t="str">
        <f t="shared" si="3"/>
        <v/>
      </c>
    </row>
    <row r="161" spans="9:9">
      <c r="I161" s="147" t="str">
        <f t="shared" si="3"/>
        <v/>
      </c>
    </row>
    <row r="162" spans="9:9">
      <c r="I162" s="147" t="str">
        <f t="shared" si="3"/>
        <v/>
      </c>
    </row>
    <row r="163" spans="9:9">
      <c r="I163" s="147" t="str">
        <f t="shared" si="3"/>
        <v/>
      </c>
    </row>
    <row r="164" spans="9:9">
      <c r="I164" s="147" t="str">
        <f t="shared" si="3"/>
        <v/>
      </c>
    </row>
    <row r="165" spans="9:9">
      <c r="I165" s="147" t="str">
        <f t="shared" si="3"/>
        <v/>
      </c>
    </row>
    <row r="166" spans="9:9">
      <c r="I166" s="147" t="str">
        <f t="shared" si="3"/>
        <v/>
      </c>
    </row>
    <row r="167" spans="9:9">
      <c r="I167" s="147" t="str">
        <f t="shared" si="3"/>
        <v/>
      </c>
    </row>
    <row r="168" spans="9:9">
      <c r="I168" s="147" t="str">
        <f t="shared" si="3"/>
        <v/>
      </c>
    </row>
    <row r="169" spans="9:9">
      <c r="I169" s="147" t="str">
        <f t="shared" si="3"/>
        <v/>
      </c>
    </row>
    <row r="170" spans="9:9">
      <c r="I170" s="147" t="str">
        <f t="shared" si="3"/>
        <v/>
      </c>
    </row>
    <row r="171" spans="9:9">
      <c r="I171" s="147" t="str">
        <f t="shared" si="3"/>
        <v/>
      </c>
    </row>
    <row r="172" spans="9:9">
      <c r="I172" s="147" t="str">
        <f t="shared" ref="I172:I235" si="4">TRIM(C172)</f>
        <v/>
      </c>
    </row>
    <row r="173" spans="9:9">
      <c r="I173" s="147" t="str">
        <f t="shared" si="4"/>
        <v/>
      </c>
    </row>
    <row r="174" spans="9:9">
      <c r="I174" s="147" t="str">
        <f t="shared" si="4"/>
        <v/>
      </c>
    </row>
    <row r="175" spans="9:9">
      <c r="I175" s="147" t="str">
        <f t="shared" si="4"/>
        <v/>
      </c>
    </row>
    <row r="176" spans="9:9">
      <c r="I176" s="147" t="str">
        <f t="shared" si="4"/>
        <v/>
      </c>
    </row>
    <row r="177" spans="9:9">
      <c r="I177" s="147" t="str">
        <f t="shared" si="4"/>
        <v/>
      </c>
    </row>
    <row r="178" spans="9:9">
      <c r="I178" s="147" t="str">
        <f t="shared" si="4"/>
        <v/>
      </c>
    </row>
    <row r="179" spans="9:9">
      <c r="I179" s="147" t="str">
        <f t="shared" si="4"/>
        <v/>
      </c>
    </row>
    <row r="180" spans="9:9">
      <c r="I180" s="147" t="str">
        <f t="shared" si="4"/>
        <v/>
      </c>
    </row>
    <row r="181" spans="9:9">
      <c r="I181" s="147" t="str">
        <f t="shared" si="4"/>
        <v/>
      </c>
    </row>
    <row r="182" spans="9:9">
      <c r="I182" s="147" t="str">
        <f t="shared" si="4"/>
        <v/>
      </c>
    </row>
    <row r="183" spans="9:9">
      <c r="I183" s="147" t="str">
        <f t="shared" si="4"/>
        <v/>
      </c>
    </row>
    <row r="184" spans="9:9">
      <c r="I184" s="147" t="str">
        <f t="shared" si="4"/>
        <v/>
      </c>
    </row>
    <row r="185" spans="9:9">
      <c r="I185" s="147" t="str">
        <f t="shared" si="4"/>
        <v/>
      </c>
    </row>
    <row r="186" spans="9:9">
      <c r="I186" s="147" t="str">
        <f t="shared" si="4"/>
        <v/>
      </c>
    </row>
    <row r="187" spans="9:9">
      <c r="I187" s="147" t="str">
        <f t="shared" si="4"/>
        <v/>
      </c>
    </row>
    <row r="188" spans="9:9">
      <c r="I188" s="147" t="str">
        <f t="shared" si="4"/>
        <v/>
      </c>
    </row>
    <row r="189" spans="9:9">
      <c r="I189" s="147" t="str">
        <f t="shared" si="4"/>
        <v/>
      </c>
    </row>
    <row r="190" spans="9:9">
      <c r="I190" s="147" t="str">
        <f t="shared" si="4"/>
        <v/>
      </c>
    </row>
    <row r="191" spans="9:9">
      <c r="I191" s="147" t="str">
        <f t="shared" si="4"/>
        <v/>
      </c>
    </row>
    <row r="192" spans="9:9">
      <c r="I192" s="147" t="str">
        <f t="shared" si="4"/>
        <v/>
      </c>
    </row>
    <row r="193" spans="9:9">
      <c r="I193" s="147" t="str">
        <f t="shared" si="4"/>
        <v/>
      </c>
    </row>
    <row r="194" spans="9:9">
      <c r="I194" s="147" t="str">
        <f t="shared" si="4"/>
        <v/>
      </c>
    </row>
    <row r="195" spans="9:9">
      <c r="I195" s="147" t="str">
        <f t="shared" si="4"/>
        <v/>
      </c>
    </row>
    <row r="196" spans="9:9">
      <c r="I196" s="147" t="str">
        <f t="shared" si="4"/>
        <v/>
      </c>
    </row>
    <row r="197" spans="9:9">
      <c r="I197" s="147" t="str">
        <f t="shared" si="4"/>
        <v/>
      </c>
    </row>
    <row r="198" spans="9:9">
      <c r="I198" s="147" t="str">
        <f t="shared" si="4"/>
        <v/>
      </c>
    </row>
    <row r="199" spans="9:9">
      <c r="I199" s="147" t="str">
        <f t="shared" si="4"/>
        <v/>
      </c>
    </row>
    <row r="200" spans="9:9">
      <c r="I200" s="147" t="str">
        <f t="shared" si="4"/>
        <v/>
      </c>
    </row>
    <row r="201" spans="9:9">
      <c r="I201" s="147" t="str">
        <f t="shared" si="4"/>
        <v/>
      </c>
    </row>
    <row r="202" spans="9:9">
      <c r="I202" s="147" t="str">
        <f t="shared" si="4"/>
        <v/>
      </c>
    </row>
    <row r="203" spans="9:9">
      <c r="I203" s="147" t="str">
        <f t="shared" si="4"/>
        <v/>
      </c>
    </row>
    <row r="204" spans="9:9">
      <c r="I204" s="147" t="str">
        <f t="shared" si="4"/>
        <v/>
      </c>
    </row>
    <row r="205" spans="9:9">
      <c r="I205" s="147" t="str">
        <f t="shared" si="4"/>
        <v/>
      </c>
    </row>
    <row r="206" spans="9:9">
      <c r="I206" s="147" t="str">
        <f t="shared" si="4"/>
        <v/>
      </c>
    </row>
    <row r="207" spans="9:9">
      <c r="I207" s="147" t="str">
        <f t="shared" si="4"/>
        <v/>
      </c>
    </row>
    <row r="208" spans="9:9">
      <c r="I208" s="147" t="str">
        <f t="shared" si="4"/>
        <v/>
      </c>
    </row>
    <row r="209" spans="9:9">
      <c r="I209" s="147" t="str">
        <f t="shared" si="4"/>
        <v/>
      </c>
    </row>
    <row r="210" spans="9:9">
      <c r="I210" s="147" t="str">
        <f t="shared" si="4"/>
        <v/>
      </c>
    </row>
    <row r="211" spans="9:9">
      <c r="I211" s="147" t="str">
        <f t="shared" si="4"/>
        <v/>
      </c>
    </row>
    <row r="212" spans="9:9">
      <c r="I212" s="147" t="str">
        <f t="shared" si="4"/>
        <v/>
      </c>
    </row>
    <row r="213" spans="9:9">
      <c r="I213" s="147" t="str">
        <f t="shared" si="4"/>
        <v/>
      </c>
    </row>
    <row r="214" spans="9:9">
      <c r="I214" s="147" t="str">
        <f t="shared" si="4"/>
        <v/>
      </c>
    </row>
    <row r="215" spans="9:9">
      <c r="I215" s="147" t="str">
        <f t="shared" si="4"/>
        <v/>
      </c>
    </row>
    <row r="216" spans="9:9">
      <c r="I216" s="147" t="str">
        <f t="shared" si="4"/>
        <v/>
      </c>
    </row>
    <row r="217" spans="9:9">
      <c r="I217" s="147" t="str">
        <f t="shared" si="4"/>
        <v/>
      </c>
    </row>
    <row r="218" spans="9:9">
      <c r="I218" s="147" t="str">
        <f t="shared" si="4"/>
        <v/>
      </c>
    </row>
    <row r="219" spans="9:9">
      <c r="I219" s="147" t="str">
        <f t="shared" si="4"/>
        <v/>
      </c>
    </row>
    <row r="220" spans="9:9">
      <c r="I220" s="147" t="str">
        <f t="shared" si="4"/>
        <v/>
      </c>
    </row>
    <row r="221" spans="9:9">
      <c r="I221" s="147" t="str">
        <f t="shared" si="4"/>
        <v/>
      </c>
    </row>
    <row r="222" spans="9:9">
      <c r="I222" s="147" t="str">
        <f t="shared" si="4"/>
        <v/>
      </c>
    </row>
    <row r="223" spans="9:9">
      <c r="I223" s="147" t="str">
        <f t="shared" si="4"/>
        <v/>
      </c>
    </row>
    <row r="224" spans="9:9">
      <c r="I224" s="147" t="str">
        <f t="shared" si="4"/>
        <v/>
      </c>
    </row>
    <row r="225" spans="9:9">
      <c r="I225" s="147" t="str">
        <f t="shared" si="4"/>
        <v/>
      </c>
    </row>
    <row r="226" spans="9:9">
      <c r="I226" s="147" t="str">
        <f t="shared" si="4"/>
        <v/>
      </c>
    </row>
    <row r="227" spans="9:9">
      <c r="I227" s="147" t="str">
        <f t="shared" si="4"/>
        <v/>
      </c>
    </row>
    <row r="228" spans="9:9">
      <c r="I228" s="147" t="str">
        <f t="shared" si="4"/>
        <v/>
      </c>
    </row>
    <row r="229" spans="9:9">
      <c r="I229" s="147" t="str">
        <f t="shared" si="4"/>
        <v/>
      </c>
    </row>
    <row r="230" spans="9:9">
      <c r="I230" s="147" t="str">
        <f t="shared" si="4"/>
        <v/>
      </c>
    </row>
    <row r="231" spans="9:9">
      <c r="I231" s="147" t="str">
        <f t="shared" si="4"/>
        <v/>
      </c>
    </row>
    <row r="232" spans="9:9">
      <c r="I232" s="147" t="str">
        <f t="shared" si="4"/>
        <v/>
      </c>
    </row>
    <row r="233" spans="9:9">
      <c r="I233" s="147" t="str">
        <f t="shared" si="4"/>
        <v/>
      </c>
    </row>
    <row r="234" spans="9:9">
      <c r="I234" s="147" t="str">
        <f t="shared" si="4"/>
        <v/>
      </c>
    </row>
    <row r="235" spans="9:9">
      <c r="I235" s="147" t="str">
        <f t="shared" si="4"/>
        <v/>
      </c>
    </row>
    <row r="236" spans="9:9">
      <c r="I236" s="147" t="str">
        <f t="shared" ref="I236:I299" si="5">TRIM(C236)</f>
        <v/>
      </c>
    </row>
    <row r="237" spans="9:9">
      <c r="I237" s="147" t="str">
        <f t="shared" si="5"/>
        <v/>
      </c>
    </row>
    <row r="238" spans="9:9">
      <c r="I238" s="147" t="str">
        <f t="shared" si="5"/>
        <v/>
      </c>
    </row>
    <row r="239" spans="9:9">
      <c r="I239" s="147" t="str">
        <f t="shared" si="5"/>
        <v/>
      </c>
    </row>
    <row r="240" spans="9:9">
      <c r="I240" s="147" t="str">
        <f t="shared" si="5"/>
        <v/>
      </c>
    </row>
    <row r="241" spans="9:9">
      <c r="I241" s="147" t="str">
        <f t="shared" si="5"/>
        <v/>
      </c>
    </row>
    <row r="242" spans="9:9">
      <c r="I242" s="147" t="str">
        <f t="shared" si="5"/>
        <v/>
      </c>
    </row>
    <row r="243" spans="9:9">
      <c r="I243" s="147" t="str">
        <f t="shared" si="5"/>
        <v/>
      </c>
    </row>
    <row r="244" spans="9:9">
      <c r="I244" s="147" t="str">
        <f t="shared" si="5"/>
        <v/>
      </c>
    </row>
    <row r="245" spans="9:9">
      <c r="I245" s="147" t="str">
        <f t="shared" si="5"/>
        <v/>
      </c>
    </row>
    <row r="246" spans="9:9">
      <c r="I246" s="147" t="str">
        <f t="shared" si="5"/>
        <v/>
      </c>
    </row>
    <row r="247" spans="9:9">
      <c r="I247" s="147" t="str">
        <f t="shared" si="5"/>
        <v/>
      </c>
    </row>
    <row r="248" spans="9:9">
      <c r="I248" s="147" t="str">
        <f t="shared" si="5"/>
        <v/>
      </c>
    </row>
    <row r="249" spans="9:9">
      <c r="I249" s="147" t="str">
        <f t="shared" si="5"/>
        <v/>
      </c>
    </row>
    <row r="250" spans="9:9">
      <c r="I250" s="147" t="str">
        <f t="shared" si="5"/>
        <v/>
      </c>
    </row>
    <row r="251" spans="9:9">
      <c r="I251" s="147" t="str">
        <f t="shared" si="5"/>
        <v/>
      </c>
    </row>
    <row r="252" spans="9:9">
      <c r="I252" s="147" t="str">
        <f t="shared" si="5"/>
        <v/>
      </c>
    </row>
    <row r="253" spans="9:9">
      <c r="I253" s="147" t="str">
        <f t="shared" si="5"/>
        <v/>
      </c>
    </row>
    <row r="254" spans="9:9">
      <c r="I254" s="147" t="str">
        <f t="shared" si="5"/>
        <v/>
      </c>
    </row>
    <row r="255" spans="9:9">
      <c r="I255" s="147" t="str">
        <f t="shared" si="5"/>
        <v/>
      </c>
    </row>
    <row r="256" spans="9:9">
      <c r="I256" s="147" t="str">
        <f t="shared" si="5"/>
        <v/>
      </c>
    </row>
    <row r="257" spans="9:9">
      <c r="I257" s="147" t="str">
        <f t="shared" si="5"/>
        <v/>
      </c>
    </row>
    <row r="258" spans="9:9">
      <c r="I258" s="147" t="str">
        <f t="shared" si="5"/>
        <v/>
      </c>
    </row>
    <row r="259" spans="9:9">
      <c r="I259" s="147" t="str">
        <f t="shared" si="5"/>
        <v/>
      </c>
    </row>
    <row r="260" spans="9:9">
      <c r="I260" s="147" t="str">
        <f t="shared" si="5"/>
        <v/>
      </c>
    </row>
    <row r="261" spans="9:9">
      <c r="I261" s="147" t="str">
        <f t="shared" si="5"/>
        <v/>
      </c>
    </row>
    <row r="262" spans="9:9">
      <c r="I262" s="147" t="str">
        <f t="shared" si="5"/>
        <v/>
      </c>
    </row>
    <row r="263" spans="9:9">
      <c r="I263" s="147" t="str">
        <f t="shared" si="5"/>
        <v/>
      </c>
    </row>
    <row r="264" spans="9:9">
      <c r="I264" s="147" t="str">
        <f t="shared" si="5"/>
        <v/>
      </c>
    </row>
    <row r="265" spans="9:9">
      <c r="I265" s="147" t="str">
        <f t="shared" si="5"/>
        <v/>
      </c>
    </row>
    <row r="266" spans="9:9">
      <c r="I266" s="147" t="str">
        <f t="shared" si="5"/>
        <v/>
      </c>
    </row>
    <row r="267" spans="9:9">
      <c r="I267" s="147" t="str">
        <f t="shared" si="5"/>
        <v/>
      </c>
    </row>
    <row r="268" spans="9:9">
      <c r="I268" s="147" t="str">
        <f t="shared" si="5"/>
        <v/>
      </c>
    </row>
    <row r="269" spans="9:9">
      <c r="I269" s="147" t="str">
        <f t="shared" si="5"/>
        <v/>
      </c>
    </row>
    <row r="270" spans="9:9">
      <c r="I270" s="147" t="str">
        <f t="shared" si="5"/>
        <v/>
      </c>
    </row>
    <row r="271" spans="9:9">
      <c r="I271" s="147" t="str">
        <f t="shared" si="5"/>
        <v/>
      </c>
    </row>
    <row r="272" spans="9:9">
      <c r="I272" s="147" t="str">
        <f t="shared" si="5"/>
        <v/>
      </c>
    </row>
    <row r="273" spans="9:9">
      <c r="I273" s="147" t="str">
        <f t="shared" si="5"/>
        <v/>
      </c>
    </row>
    <row r="274" spans="9:9">
      <c r="I274" s="147" t="str">
        <f t="shared" si="5"/>
        <v/>
      </c>
    </row>
    <row r="275" spans="9:9">
      <c r="I275" s="147" t="str">
        <f t="shared" si="5"/>
        <v/>
      </c>
    </row>
    <row r="276" spans="9:9">
      <c r="I276" s="147" t="str">
        <f t="shared" si="5"/>
        <v/>
      </c>
    </row>
    <row r="277" spans="9:9">
      <c r="I277" s="147" t="str">
        <f t="shared" si="5"/>
        <v/>
      </c>
    </row>
    <row r="278" spans="9:9">
      <c r="I278" s="147" t="str">
        <f t="shared" si="5"/>
        <v/>
      </c>
    </row>
    <row r="279" spans="9:9">
      <c r="I279" s="147" t="str">
        <f t="shared" si="5"/>
        <v/>
      </c>
    </row>
    <row r="280" spans="9:9">
      <c r="I280" s="147" t="str">
        <f t="shared" si="5"/>
        <v/>
      </c>
    </row>
    <row r="281" spans="9:9">
      <c r="I281" s="147" t="str">
        <f t="shared" si="5"/>
        <v/>
      </c>
    </row>
    <row r="282" spans="9:9">
      <c r="I282" s="147" t="str">
        <f t="shared" si="5"/>
        <v/>
      </c>
    </row>
    <row r="283" spans="9:9">
      <c r="I283" s="147" t="str">
        <f t="shared" si="5"/>
        <v/>
      </c>
    </row>
    <row r="284" spans="9:9">
      <c r="I284" s="147" t="str">
        <f t="shared" si="5"/>
        <v/>
      </c>
    </row>
    <row r="285" spans="9:9">
      <c r="I285" s="147" t="str">
        <f t="shared" si="5"/>
        <v/>
      </c>
    </row>
    <row r="286" spans="9:9">
      <c r="I286" s="147" t="str">
        <f t="shared" si="5"/>
        <v/>
      </c>
    </row>
    <row r="287" spans="9:9">
      <c r="I287" s="147" t="str">
        <f t="shared" si="5"/>
        <v/>
      </c>
    </row>
    <row r="288" spans="9:9">
      <c r="I288" s="147" t="str">
        <f t="shared" si="5"/>
        <v/>
      </c>
    </row>
    <row r="289" spans="9:9">
      <c r="I289" s="147" t="str">
        <f t="shared" si="5"/>
        <v/>
      </c>
    </row>
    <row r="290" spans="9:9">
      <c r="I290" s="147" t="str">
        <f t="shared" si="5"/>
        <v/>
      </c>
    </row>
    <row r="291" spans="9:9">
      <c r="I291" s="147" t="str">
        <f t="shared" si="5"/>
        <v/>
      </c>
    </row>
    <row r="292" spans="9:9">
      <c r="I292" s="147" t="str">
        <f t="shared" si="5"/>
        <v/>
      </c>
    </row>
    <row r="293" spans="9:9">
      <c r="I293" s="147" t="str">
        <f t="shared" si="5"/>
        <v/>
      </c>
    </row>
    <row r="294" spans="9:9">
      <c r="I294" s="147" t="str">
        <f t="shared" si="5"/>
        <v/>
      </c>
    </row>
    <row r="295" spans="9:9">
      <c r="I295" s="147" t="str">
        <f t="shared" si="5"/>
        <v/>
      </c>
    </row>
    <row r="296" spans="9:9">
      <c r="I296" s="147" t="str">
        <f t="shared" si="5"/>
        <v/>
      </c>
    </row>
    <row r="297" spans="9:9">
      <c r="I297" s="147" t="str">
        <f t="shared" si="5"/>
        <v/>
      </c>
    </row>
    <row r="298" spans="9:9">
      <c r="I298" s="147" t="str">
        <f t="shared" si="5"/>
        <v/>
      </c>
    </row>
    <row r="299" spans="9:9">
      <c r="I299" s="147" t="str">
        <f t="shared" si="5"/>
        <v/>
      </c>
    </row>
    <row r="300" spans="9:9">
      <c r="I300" s="147" t="str">
        <f t="shared" ref="I300:I363" si="6">TRIM(C300)</f>
        <v/>
      </c>
    </row>
    <row r="301" spans="9:9">
      <c r="I301" s="147" t="str">
        <f t="shared" si="6"/>
        <v/>
      </c>
    </row>
    <row r="302" spans="9:9">
      <c r="I302" s="147" t="str">
        <f t="shared" si="6"/>
        <v/>
      </c>
    </row>
    <row r="303" spans="9:9">
      <c r="I303" s="147" t="str">
        <f t="shared" si="6"/>
        <v/>
      </c>
    </row>
    <row r="304" spans="9:9">
      <c r="I304" s="147" t="str">
        <f t="shared" si="6"/>
        <v/>
      </c>
    </row>
    <row r="305" spans="9:9">
      <c r="I305" s="147" t="str">
        <f t="shared" si="6"/>
        <v/>
      </c>
    </row>
    <row r="306" spans="9:9">
      <c r="I306" s="147" t="str">
        <f t="shared" si="6"/>
        <v/>
      </c>
    </row>
    <row r="307" spans="9:9">
      <c r="I307" s="147" t="str">
        <f t="shared" si="6"/>
        <v/>
      </c>
    </row>
    <row r="308" spans="9:9">
      <c r="I308" s="147" t="str">
        <f t="shared" si="6"/>
        <v/>
      </c>
    </row>
    <row r="309" spans="9:9">
      <c r="I309" s="147" t="str">
        <f t="shared" si="6"/>
        <v/>
      </c>
    </row>
    <row r="310" spans="9:9">
      <c r="I310" s="147" t="str">
        <f t="shared" si="6"/>
        <v/>
      </c>
    </row>
    <row r="311" spans="9:9">
      <c r="I311" s="147" t="str">
        <f t="shared" si="6"/>
        <v/>
      </c>
    </row>
    <row r="312" spans="9:9">
      <c r="I312" s="147" t="str">
        <f t="shared" si="6"/>
        <v/>
      </c>
    </row>
    <row r="313" spans="9:9">
      <c r="I313" s="147" t="str">
        <f t="shared" si="6"/>
        <v/>
      </c>
    </row>
    <row r="314" spans="9:9">
      <c r="I314" s="147" t="str">
        <f t="shared" si="6"/>
        <v/>
      </c>
    </row>
    <row r="315" spans="9:9">
      <c r="I315" s="147" t="str">
        <f t="shared" si="6"/>
        <v/>
      </c>
    </row>
    <row r="316" spans="9:9">
      <c r="I316" s="147" t="str">
        <f t="shared" si="6"/>
        <v/>
      </c>
    </row>
    <row r="317" spans="9:9">
      <c r="I317" s="147" t="str">
        <f t="shared" si="6"/>
        <v/>
      </c>
    </row>
    <row r="318" spans="9:9">
      <c r="I318" s="147" t="str">
        <f t="shared" si="6"/>
        <v/>
      </c>
    </row>
    <row r="319" spans="9:9">
      <c r="I319" s="147" t="str">
        <f t="shared" si="6"/>
        <v/>
      </c>
    </row>
    <row r="320" spans="9:9">
      <c r="I320" s="147" t="str">
        <f t="shared" si="6"/>
        <v/>
      </c>
    </row>
    <row r="321" spans="9:9">
      <c r="I321" s="147" t="str">
        <f t="shared" si="6"/>
        <v/>
      </c>
    </row>
    <row r="322" spans="9:9">
      <c r="I322" s="147" t="str">
        <f t="shared" si="6"/>
        <v/>
      </c>
    </row>
    <row r="323" spans="9:9">
      <c r="I323" s="147" t="str">
        <f t="shared" si="6"/>
        <v/>
      </c>
    </row>
    <row r="324" spans="9:9">
      <c r="I324" s="147" t="str">
        <f t="shared" si="6"/>
        <v/>
      </c>
    </row>
    <row r="325" spans="9:9">
      <c r="I325" s="147" t="str">
        <f t="shared" si="6"/>
        <v/>
      </c>
    </row>
    <row r="326" spans="9:9">
      <c r="I326" s="147" t="str">
        <f t="shared" si="6"/>
        <v/>
      </c>
    </row>
    <row r="327" spans="9:9">
      <c r="I327" s="147" t="str">
        <f t="shared" si="6"/>
        <v/>
      </c>
    </row>
    <row r="328" spans="9:9">
      <c r="I328" s="147" t="str">
        <f t="shared" si="6"/>
        <v/>
      </c>
    </row>
    <row r="329" spans="9:9">
      <c r="I329" s="147" t="str">
        <f t="shared" si="6"/>
        <v/>
      </c>
    </row>
    <row r="330" spans="9:9">
      <c r="I330" s="147" t="str">
        <f t="shared" si="6"/>
        <v/>
      </c>
    </row>
    <row r="331" spans="9:9">
      <c r="I331" s="147" t="str">
        <f t="shared" si="6"/>
        <v/>
      </c>
    </row>
    <row r="332" spans="9:9">
      <c r="I332" s="147" t="str">
        <f t="shared" si="6"/>
        <v/>
      </c>
    </row>
    <row r="333" spans="9:9">
      <c r="I333" s="147" t="str">
        <f t="shared" si="6"/>
        <v/>
      </c>
    </row>
    <row r="334" spans="9:9">
      <c r="I334" s="147" t="str">
        <f t="shared" si="6"/>
        <v/>
      </c>
    </row>
    <row r="335" spans="9:9">
      <c r="I335" s="147" t="str">
        <f t="shared" si="6"/>
        <v/>
      </c>
    </row>
    <row r="336" spans="9:9">
      <c r="I336" s="147" t="str">
        <f t="shared" si="6"/>
        <v/>
      </c>
    </row>
    <row r="337" spans="9:9">
      <c r="I337" s="147" t="str">
        <f t="shared" si="6"/>
        <v/>
      </c>
    </row>
    <row r="338" spans="9:9">
      <c r="I338" s="147" t="str">
        <f t="shared" si="6"/>
        <v/>
      </c>
    </row>
    <row r="339" spans="9:9">
      <c r="I339" s="147" t="str">
        <f t="shared" si="6"/>
        <v/>
      </c>
    </row>
    <row r="340" spans="9:9">
      <c r="I340" s="147" t="str">
        <f t="shared" si="6"/>
        <v/>
      </c>
    </row>
    <row r="341" spans="9:9">
      <c r="I341" s="147" t="str">
        <f t="shared" si="6"/>
        <v/>
      </c>
    </row>
    <row r="342" spans="9:9">
      <c r="I342" s="147" t="str">
        <f t="shared" si="6"/>
        <v/>
      </c>
    </row>
    <row r="343" spans="9:9">
      <c r="I343" s="147" t="str">
        <f t="shared" si="6"/>
        <v/>
      </c>
    </row>
    <row r="344" spans="9:9">
      <c r="I344" s="147" t="str">
        <f t="shared" si="6"/>
        <v/>
      </c>
    </row>
    <row r="345" spans="9:9">
      <c r="I345" s="147" t="str">
        <f t="shared" si="6"/>
        <v/>
      </c>
    </row>
    <row r="346" spans="9:9">
      <c r="I346" s="147" t="str">
        <f t="shared" si="6"/>
        <v/>
      </c>
    </row>
    <row r="347" spans="9:9">
      <c r="I347" s="147" t="str">
        <f t="shared" si="6"/>
        <v/>
      </c>
    </row>
    <row r="348" spans="9:9">
      <c r="I348" s="147" t="str">
        <f t="shared" si="6"/>
        <v/>
      </c>
    </row>
    <row r="349" spans="9:9">
      <c r="I349" s="147" t="str">
        <f t="shared" si="6"/>
        <v/>
      </c>
    </row>
    <row r="350" spans="9:9">
      <c r="I350" s="147" t="str">
        <f t="shared" si="6"/>
        <v/>
      </c>
    </row>
    <row r="351" spans="9:9">
      <c r="I351" s="147" t="str">
        <f t="shared" si="6"/>
        <v/>
      </c>
    </row>
    <row r="352" spans="9:9">
      <c r="I352" s="147" t="str">
        <f t="shared" si="6"/>
        <v/>
      </c>
    </row>
    <row r="353" spans="9:9">
      <c r="I353" s="147" t="str">
        <f t="shared" si="6"/>
        <v/>
      </c>
    </row>
    <row r="354" spans="9:9">
      <c r="I354" s="147" t="str">
        <f t="shared" si="6"/>
        <v/>
      </c>
    </row>
    <row r="355" spans="9:9">
      <c r="I355" s="147" t="str">
        <f t="shared" si="6"/>
        <v/>
      </c>
    </row>
    <row r="356" spans="9:9">
      <c r="I356" s="147" t="str">
        <f t="shared" si="6"/>
        <v/>
      </c>
    </row>
    <row r="357" spans="9:9">
      <c r="I357" s="147" t="str">
        <f t="shared" si="6"/>
        <v/>
      </c>
    </row>
    <row r="358" spans="9:9">
      <c r="I358" s="147" t="str">
        <f t="shared" si="6"/>
        <v/>
      </c>
    </row>
    <row r="359" spans="9:9">
      <c r="I359" s="147" t="str">
        <f t="shared" si="6"/>
        <v/>
      </c>
    </row>
    <row r="360" spans="9:9">
      <c r="I360" s="147" t="str">
        <f t="shared" si="6"/>
        <v/>
      </c>
    </row>
    <row r="361" spans="9:9">
      <c r="I361" s="147" t="str">
        <f t="shared" si="6"/>
        <v/>
      </c>
    </row>
    <row r="362" spans="9:9">
      <c r="I362" s="147" t="str">
        <f t="shared" si="6"/>
        <v/>
      </c>
    </row>
    <row r="363" spans="9:9">
      <c r="I363" s="147" t="str">
        <f t="shared" si="6"/>
        <v/>
      </c>
    </row>
    <row r="364" spans="9:9">
      <c r="I364" s="147" t="str">
        <f t="shared" ref="I364:I377" si="7">TRIM(C364)</f>
        <v/>
      </c>
    </row>
    <row r="365" spans="9:9">
      <c r="I365" s="147" t="str">
        <f t="shared" si="7"/>
        <v/>
      </c>
    </row>
    <row r="366" spans="9:9">
      <c r="I366" s="147" t="str">
        <f t="shared" si="7"/>
        <v/>
      </c>
    </row>
    <row r="367" spans="9:9">
      <c r="I367" s="147" t="str">
        <f t="shared" si="7"/>
        <v/>
      </c>
    </row>
    <row r="368" spans="9:9">
      <c r="I368" s="147" t="str">
        <f t="shared" si="7"/>
        <v/>
      </c>
    </row>
    <row r="369" spans="9:9">
      <c r="I369" s="147" t="str">
        <f t="shared" si="7"/>
        <v/>
      </c>
    </row>
    <row r="370" spans="9:9">
      <c r="I370" s="147" t="str">
        <f t="shared" si="7"/>
        <v/>
      </c>
    </row>
    <row r="371" spans="9:9">
      <c r="I371" s="147" t="str">
        <f t="shared" si="7"/>
        <v/>
      </c>
    </row>
    <row r="372" spans="9:9">
      <c r="I372" s="147" t="str">
        <f t="shared" si="7"/>
        <v/>
      </c>
    </row>
    <row r="373" spans="9:9">
      <c r="I373" s="147" t="str">
        <f t="shared" si="7"/>
        <v/>
      </c>
    </row>
    <row r="374" spans="9:9">
      <c r="I374" s="147" t="str">
        <f t="shared" si="7"/>
        <v/>
      </c>
    </row>
    <row r="375" spans="9:9">
      <c r="I375" s="147" t="str">
        <f t="shared" si="7"/>
        <v/>
      </c>
    </row>
    <row r="376" spans="9:9">
      <c r="I376" s="147" t="str">
        <f t="shared" si="7"/>
        <v/>
      </c>
    </row>
    <row r="377" spans="9:9">
      <c r="I377" s="147" t="str">
        <f t="shared" si="7"/>
        <v/>
      </c>
    </row>
  </sheetData>
  <sheetProtection sheet="1"/>
  <mergeCells count="10">
    <mergeCell ref="F1:G1"/>
    <mergeCell ref="D1:E1"/>
    <mergeCell ref="C1:C2"/>
    <mergeCell ref="B3:C3"/>
    <mergeCell ref="B1:B2"/>
    <mergeCell ref="A4:A5"/>
    <mergeCell ref="A9:A10"/>
    <mergeCell ref="B8:C8"/>
    <mergeCell ref="B4:B5"/>
    <mergeCell ref="B9:B10"/>
  </mergeCells>
  <phoneticPr fontId="6" type="noConversion"/>
  <conditionalFormatting sqref="E4:E142">
    <cfRule type="expression" dxfId="5" priority="1">
      <formula>OR(D4="N",D4="[   ]")</formula>
    </cfRule>
  </conditionalFormatting>
  <conditionalFormatting sqref="F4:F12">
    <cfRule type="expression" dxfId="4" priority="3">
      <formula>OR(D4="Y",D4="AC",D4="RA",D4="NA",D4="[   ]")</formula>
    </cfRule>
  </conditionalFormatting>
  <conditionalFormatting sqref="G4:G12">
    <cfRule type="expression" dxfId="3" priority="2">
      <formula>OR(D4="Y",D4="AC",D4="RA",D4="NA",D4="[   ]")</formula>
    </cfRule>
  </conditionalFormatting>
  <dataValidations count="1">
    <dataValidation type="list" allowBlank="1" showInputMessage="1" showErrorMessage="1" sqref="D9:D12 D4:D7" xr:uid="{00000000-0002-0000-0700-000000000000}">
      <formula1>"Y, N, AC, RA, NA"</formula1>
    </dataValidation>
  </dataValidations>
  <pageMargins left="0.70866141732283472" right="0.70866141732283472" top="0.74803149606299213" bottom="0.74803149606299213" header="0.31496062992125984" footer="0.31496062992125984"/>
  <pageSetup paperSize="9" scale="37" fitToHeight="0" orientation="portrait" r:id="rId1"/>
  <headerFooter>
    <oddHeader>&amp;LC-RAF&amp;R&amp;F</oddHeader>
    <oddFooter>&amp;C&amp;P&amp;R&amp;A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54DD970CB21E5A4EB2A50772E7D0BF37" ma:contentTypeVersion="3" ma:contentTypeDescription="新建文档。" ma:contentTypeScope="" ma:versionID="c7475c83372ff635d350688271eca683">
  <xsd:schema xmlns:xsd="http://www.w3.org/2001/XMLSchema" xmlns:xs="http://www.w3.org/2001/XMLSchema" xmlns:p="http://schemas.microsoft.com/office/2006/metadata/properties" xmlns:ns3="b965c0b8-951c-4797-ade2-5d6850acf72c" targetNamespace="http://schemas.microsoft.com/office/2006/metadata/properties" ma:root="true" ma:fieldsID="b2461a531a7cf036fd228075abbc4f5e" ns3:_="">
    <xsd:import namespace="b965c0b8-951c-4797-ade2-5d6850acf72c"/>
    <xsd:element name="properties">
      <xsd:complexType>
        <xsd:sequence>
          <xsd:element name="documentManagement">
            <xsd:complexType>
              <xsd:all>
                <xsd:element ref="ns3:SharedWithUsers" minOccurs="0"/>
                <xsd:element ref="ns3:SharedWithDetails" minOccurs="0"/>
                <xsd:element ref="ns3: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65c0b8-951c-4797-ade2-5d6850acf72c" elementFormDefault="qualified">
    <xsd:import namespace="http://schemas.microsoft.com/office/2006/documentManagement/types"/>
    <xsd:import namespace="http://schemas.microsoft.com/office/infopath/2007/PartnerControls"/>
    <xsd:element name="SharedWithUsers" ma:index="8" nillable="true" ma:displayName="共享对象:"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享对象详细信息" ma:internalName="SharedWithDetails" ma:readOnly="true">
      <xsd:simpleType>
        <xsd:restriction base="dms:Note">
          <xsd:maxLength value="255"/>
        </xsd:restriction>
      </xsd:simpleType>
    </xsd:element>
    <xsd:element name="SharingHintHash" ma:index="10" nillable="true" ma:displayName="共享提示哈希"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282702-62E7-4E52-88DF-D4DE6A392049}">
  <ds:schemaRefs>
    <ds:schemaRef ds:uri="http://schemas.microsoft.com/sharepoint/v3/contenttype/forms"/>
  </ds:schemaRefs>
</ds:datastoreItem>
</file>

<file path=customXml/itemProps2.xml><?xml version="1.0" encoding="utf-8"?>
<ds:datastoreItem xmlns:ds="http://schemas.openxmlformats.org/officeDocument/2006/customXml" ds:itemID="{DDE755AD-1DE8-4A6B-BADC-BB83CC8417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65c0b8-951c-4797-ade2-5d6850acf7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1B9D5A-2AE0-4AEB-AB1A-A1229B1CF955}">
  <ds:schemaRefs>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www.w3.org/XML/1998/namespace"/>
    <ds:schemaRef ds:uri="b965c0b8-951c-4797-ade2-5d6850acf72c"/>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08d7a360-373d-4f0f-a5e6-337a9cd89c09}" enabled="1" method="Privileged" siteId="{5d96486e-6acf-4e0d-b0bd-e0ae81edc91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Sign off form</vt:lpstr>
      <vt:lpstr>Instructions</vt:lpstr>
      <vt:lpstr>Summary</vt:lpstr>
      <vt:lpstr>Domain 1</vt:lpstr>
      <vt:lpstr>Domain 2</vt:lpstr>
      <vt:lpstr>Domain 3</vt:lpstr>
      <vt:lpstr>Domain 4</vt:lpstr>
      <vt:lpstr>Domain 5</vt:lpstr>
      <vt:lpstr>Domain 6</vt:lpstr>
      <vt:lpstr>Domain 7</vt:lpstr>
      <vt:lpstr>Annex C</vt:lpstr>
      <vt:lpstr>Instructions!_Ref448080097</vt:lpstr>
      <vt:lpstr>'Sign off form'!Print_Area</vt:lpstr>
      <vt:lpstr>'Domain 1'!Print_Titles</vt:lpstr>
      <vt:lpstr>'Domain 2'!Print_Titles</vt:lpstr>
      <vt:lpstr>'Domain 3'!Print_Titles</vt:lpstr>
      <vt:lpstr>'Domain 4'!Print_Titles</vt:lpstr>
      <vt:lpstr>'Domain 5'!Print_Titles</vt:lpstr>
      <vt:lpstr>'Domain 6'!Print_Titles</vt:lpstr>
      <vt:lpstr>'Domain 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IA</cp:lastModifiedBy>
  <cp:lastPrinted>2020-11-19T01:34:58Z</cp:lastPrinted>
  <dcterms:created xsi:type="dcterms:W3CDTF">2016-04-11T07:10:18Z</dcterms:created>
  <dcterms:modified xsi:type="dcterms:W3CDTF">2025-02-21T07:43:44Z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0x01010054DD970CB21E5A4EB2A50772E7D0BF37</vt:lpwstr>
  </property>
</Properties>
</file>